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50" windowWidth="15015" windowHeight="9795"/>
  </bookViews>
  <sheets>
    <sheet name="SUMMARY DATA, SCORES BY SCHOOL" sheetId="10" r:id="rId1"/>
    <sheet name="mean-std dev-ranges" sheetId="14" r:id="rId2"/>
    <sheet name="high-low performer analysis" sheetId="12" r:id="rId3"/>
    <sheet name="some neighborhood comparisons" sheetId="13" r:id="rId4"/>
  </sheets>
  <definedNames>
    <definedName name="_xlnm._FilterDatabase" localSheetId="2" hidden="1">'high-low performer analysis'!$A$3:$J$3</definedName>
    <definedName name="_xlnm._FilterDatabase" localSheetId="1" hidden="1">'mean-std dev-ranges'!$A$1:$G$1</definedName>
  </definedNames>
  <calcPr calcId="145621"/>
  <pivotCaches>
    <pivotCache cacheId="2" r:id="rId5"/>
  </pivotCaches>
</workbook>
</file>

<file path=xl/calcChain.xml><?xml version="1.0" encoding="utf-8"?>
<calcChain xmlns="http://schemas.openxmlformats.org/spreadsheetml/2006/main">
  <c r="W99" i="13" l="1"/>
  <c r="V99" i="13"/>
  <c r="U99" i="13"/>
  <c r="T99" i="13"/>
  <c r="S99" i="13"/>
  <c r="R99" i="13"/>
  <c r="Q99" i="13"/>
  <c r="P99" i="13"/>
  <c r="O99" i="13"/>
  <c r="N99" i="13"/>
  <c r="M99" i="13"/>
  <c r="L99" i="13"/>
  <c r="K99" i="13"/>
  <c r="J99" i="13"/>
  <c r="I99" i="13"/>
  <c r="H99" i="13"/>
  <c r="G99" i="13"/>
  <c r="F99" i="13"/>
  <c r="X99" i="13" l="1"/>
  <c r="G119" i="13"/>
  <c r="H119" i="13"/>
  <c r="I119" i="13"/>
  <c r="J119" i="13"/>
  <c r="K119" i="13"/>
  <c r="L119" i="13"/>
  <c r="M119" i="13"/>
  <c r="N119" i="13"/>
  <c r="O119" i="13"/>
  <c r="P119" i="13"/>
  <c r="Q119" i="13"/>
  <c r="R119" i="13"/>
  <c r="S119" i="13"/>
  <c r="T119" i="13"/>
  <c r="U119" i="13"/>
  <c r="V119" i="13"/>
  <c r="W119" i="13"/>
  <c r="F119" i="13"/>
  <c r="G117" i="13"/>
  <c r="H117" i="13"/>
  <c r="I117" i="13"/>
  <c r="J117" i="13"/>
  <c r="K117" i="13"/>
  <c r="L117" i="13"/>
  <c r="M117" i="13"/>
  <c r="N117" i="13"/>
  <c r="O117" i="13"/>
  <c r="P117" i="13"/>
  <c r="Q117" i="13"/>
  <c r="R117" i="13"/>
  <c r="S117" i="13"/>
  <c r="T117" i="13"/>
  <c r="U117" i="13"/>
  <c r="V117" i="13"/>
  <c r="W117" i="13"/>
  <c r="F117" i="13"/>
  <c r="G115" i="13"/>
  <c r="H115" i="13"/>
  <c r="I115" i="13"/>
  <c r="J115" i="13"/>
  <c r="K115" i="13"/>
  <c r="L115" i="13"/>
  <c r="M115" i="13"/>
  <c r="N115" i="13"/>
  <c r="O115" i="13"/>
  <c r="P115" i="13"/>
  <c r="Q115" i="13"/>
  <c r="R115" i="13"/>
  <c r="S115" i="13"/>
  <c r="T115" i="13"/>
  <c r="U115" i="13"/>
  <c r="V115" i="13"/>
  <c r="W115" i="13"/>
  <c r="F115" i="13"/>
  <c r="X117" i="13" l="1"/>
  <c r="X119" i="13"/>
  <c r="X115" i="13"/>
  <c r="F162" i="13"/>
  <c r="G162" i="13"/>
  <c r="H162" i="13"/>
  <c r="I162" i="13"/>
  <c r="J162" i="13"/>
  <c r="K162" i="13"/>
  <c r="L162" i="13"/>
  <c r="M162" i="13"/>
  <c r="N162" i="13"/>
  <c r="O162" i="13"/>
  <c r="P162" i="13"/>
  <c r="Q162" i="13"/>
  <c r="R162" i="13"/>
  <c r="S162" i="13"/>
  <c r="T162" i="13"/>
  <c r="U162" i="13"/>
  <c r="V162" i="13"/>
  <c r="W162" i="13"/>
  <c r="E162" i="13"/>
  <c r="F160" i="13"/>
  <c r="G160" i="13"/>
  <c r="H160" i="13"/>
  <c r="I160" i="13"/>
  <c r="J160" i="13"/>
  <c r="K160" i="13"/>
  <c r="L160" i="13"/>
  <c r="M160" i="13"/>
  <c r="N160" i="13"/>
  <c r="O160" i="13"/>
  <c r="P160" i="13"/>
  <c r="Q160" i="13"/>
  <c r="R160" i="13"/>
  <c r="S160" i="13"/>
  <c r="T160" i="13"/>
  <c r="U160" i="13"/>
  <c r="V160" i="13"/>
  <c r="W160" i="13"/>
  <c r="E160" i="13"/>
  <c r="F158" i="13"/>
  <c r="G158" i="13"/>
  <c r="H158" i="13"/>
  <c r="I158" i="13"/>
  <c r="J158" i="13"/>
  <c r="K158" i="13"/>
  <c r="L158" i="13"/>
  <c r="M158" i="13"/>
  <c r="N158" i="13"/>
  <c r="O158" i="13"/>
  <c r="P158" i="13"/>
  <c r="Q158" i="13"/>
  <c r="R158" i="13"/>
  <c r="S158" i="13"/>
  <c r="T158" i="13"/>
  <c r="U158" i="13"/>
  <c r="V158" i="13"/>
  <c r="W158" i="13"/>
  <c r="E158" i="13"/>
  <c r="F156" i="13"/>
  <c r="G156" i="13"/>
  <c r="H156" i="13"/>
  <c r="I156" i="13"/>
  <c r="J156" i="13"/>
  <c r="K156" i="13"/>
  <c r="L156" i="13"/>
  <c r="M156" i="13"/>
  <c r="N156" i="13"/>
  <c r="O156" i="13"/>
  <c r="P156" i="13"/>
  <c r="Q156" i="13"/>
  <c r="R156" i="13"/>
  <c r="S156" i="13"/>
  <c r="T156" i="13"/>
  <c r="U156" i="13"/>
  <c r="V156" i="13"/>
  <c r="W156" i="13"/>
  <c r="E156" i="13"/>
  <c r="X162" i="13" l="1"/>
  <c r="X160" i="13"/>
  <c r="X158" i="13"/>
  <c r="X156" i="13"/>
  <c r="G151" i="13"/>
  <c r="H151" i="13"/>
  <c r="I151" i="13"/>
  <c r="J151" i="13"/>
  <c r="K151" i="13"/>
  <c r="L151" i="13"/>
  <c r="M151" i="13"/>
  <c r="N151" i="13"/>
  <c r="O151" i="13"/>
  <c r="P151" i="13"/>
  <c r="Q151" i="13"/>
  <c r="R151" i="13"/>
  <c r="S151" i="13"/>
  <c r="T151" i="13"/>
  <c r="U151" i="13"/>
  <c r="V151" i="13"/>
  <c r="W151" i="13"/>
  <c r="F151" i="13"/>
  <c r="F149" i="13"/>
  <c r="G149" i="13"/>
  <c r="H149" i="13"/>
  <c r="I149" i="13"/>
  <c r="J149" i="13"/>
  <c r="K149" i="13"/>
  <c r="L149" i="13"/>
  <c r="M149" i="13"/>
  <c r="N149" i="13"/>
  <c r="O149" i="13"/>
  <c r="P149" i="13"/>
  <c r="Q149" i="13"/>
  <c r="R149" i="13"/>
  <c r="S149" i="13"/>
  <c r="T149" i="13"/>
  <c r="U149" i="13"/>
  <c r="V149" i="13"/>
  <c r="W149" i="13"/>
  <c r="E149" i="13"/>
  <c r="G147" i="13"/>
  <c r="H147" i="13"/>
  <c r="I147" i="13"/>
  <c r="J147" i="13"/>
  <c r="K147" i="13"/>
  <c r="L147" i="13"/>
  <c r="M147" i="13"/>
  <c r="N147" i="13"/>
  <c r="O147" i="13"/>
  <c r="P147" i="13"/>
  <c r="Q147" i="13"/>
  <c r="R147" i="13"/>
  <c r="S147" i="13"/>
  <c r="T147" i="13"/>
  <c r="U147" i="13"/>
  <c r="V147" i="13"/>
  <c r="W147" i="13"/>
  <c r="F147" i="13"/>
  <c r="G145" i="13"/>
  <c r="H145" i="13"/>
  <c r="I145" i="13"/>
  <c r="J145" i="13"/>
  <c r="K145" i="13"/>
  <c r="L145" i="13"/>
  <c r="M145" i="13"/>
  <c r="N145" i="13"/>
  <c r="O145" i="13"/>
  <c r="P145" i="13"/>
  <c r="Q145" i="13"/>
  <c r="R145" i="13"/>
  <c r="S145" i="13"/>
  <c r="T145" i="13"/>
  <c r="U145" i="13"/>
  <c r="V145" i="13"/>
  <c r="W145" i="13"/>
  <c r="F145" i="13"/>
  <c r="I143" i="13"/>
  <c r="J143" i="13"/>
  <c r="K143" i="13"/>
  <c r="L143" i="13"/>
  <c r="M143" i="13"/>
  <c r="N143" i="13"/>
  <c r="O143" i="13"/>
  <c r="P143" i="13"/>
  <c r="Q143" i="13"/>
  <c r="R143" i="13"/>
  <c r="S143" i="13"/>
  <c r="T143" i="13"/>
  <c r="U143" i="13"/>
  <c r="V143" i="13"/>
  <c r="W143" i="13"/>
  <c r="H143" i="13"/>
  <c r="E138" i="13"/>
  <c r="F138" i="13"/>
  <c r="G138" i="13"/>
  <c r="H138" i="13"/>
  <c r="I138" i="13"/>
  <c r="J138" i="13"/>
  <c r="K138" i="13"/>
  <c r="L138" i="13"/>
  <c r="M138" i="13"/>
  <c r="N138" i="13"/>
  <c r="O138" i="13"/>
  <c r="P138" i="13"/>
  <c r="Q138" i="13"/>
  <c r="R138" i="13"/>
  <c r="S138" i="13"/>
  <c r="T138" i="13"/>
  <c r="U138" i="13"/>
  <c r="V138" i="13"/>
  <c r="W138" i="13"/>
  <c r="D138" i="13"/>
  <c r="E136" i="13"/>
  <c r="F136" i="13"/>
  <c r="G136" i="13"/>
  <c r="H136" i="13"/>
  <c r="I136" i="13"/>
  <c r="J136" i="13"/>
  <c r="K136" i="13"/>
  <c r="L136" i="13"/>
  <c r="M136" i="13"/>
  <c r="N136" i="13"/>
  <c r="O136" i="13"/>
  <c r="P136" i="13"/>
  <c r="Q136" i="13"/>
  <c r="R136" i="13"/>
  <c r="S136" i="13"/>
  <c r="T136" i="13"/>
  <c r="U136" i="13"/>
  <c r="V136" i="13"/>
  <c r="W136" i="13"/>
  <c r="D136" i="13"/>
  <c r="E134" i="13"/>
  <c r="F134" i="13"/>
  <c r="G134" i="13"/>
  <c r="H134" i="13"/>
  <c r="I134" i="13"/>
  <c r="J134" i="13"/>
  <c r="K134" i="13"/>
  <c r="L134" i="13"/>
  <c r="M134" i="13"/>
  <c r="N134" i="13"/>
  <c r="O134" i="13"/>
  <c r="P134" i="13"/>
  <c r="Q134" i="13"/>
  <c r="R134" i="13"/>
  <c r="S134" i="13"/>
  <c r="T134" i="13"/>
  <c r="U134" i="13"/>
  <c r="V134" i="13"/>
  <c r="W134" i="13"/>
  <c r="D134" i="13"/>
  <c r="G129" i="13"/>
  <c r="H129" i="13"/>
  <c r="I129" i="13"/>
  <c r="J129" i="13"/>
  <c r="K129" i="13"/>
  <c r="L129" i="13"/>
  <c r="M129" i="13"/>
  <c r="N129" i="13"/>
  <c r="O129" i="13"/>
  <c r="P129" i="13"/>
  <c r="Q129" i="13"/>
  <c r="R129" i="13"/>
  <c r="S129" i="13"/>
  <c r="T129" i="13"/>
  <c r="U129" i="13"/>
  <c r="V129" i="13"/>
  <c r="W129" i="13"/>
  <c r="F129" i="13"/>
  <c r="G127" i="13"/>
  <c r="H127" i="13"/>
  <c r="I127" i="13"/>
  <c r="J127" i="13"/>
  <c r="K127" i="13"/>
  <c r="L127" i="13"/>
  <c r="M127" i="13"/>
  <c r="N127" i="13"/>
  <c r="O127" i="13"/>
  <c r="P127" i="13"/>
  <c r="Q127" i="13"/>
  <c r="R127" i="13"/>
  <c r="S127" i="13"/>
  <c r="T127" i="13"/>
  <c r="U127" i="13"/>
  <c r="V127" i="13"/>
  <c r="W127" i="13"/>
  <c r="F127" i="13"/>
  <c r="G125" i="13"/>
  <c r="H125" i="13"/>
  <c r="I125" i="13"/>
  <c r="J125" i="13"/>
  <c r="K125" i="13"/>
  <c r="L125" i="13"/>
  <c r="M125" i="13"/>
  <c r="N125" i="13"/>
  <c r="O125" i="13"/>
  <c r="P125" i="13"/>
  <c r="Q125" i="13"/>
  <c r="R125" i="13"/>
  <c r="S125" i="13"/>
  <c r="T125" i="13"/>
  <c r="U125" i="13"/>
  <c r="V125" i="13"/>
  <c r="W125" i="13"/>
  <c r="F125" i="13"/>
  <c r="X125" i="13" l="1"/>
  <c r="X136" i="13"/>
  <c r="X151" i="13"/>
  <c r="X127" i="13"/>
  <c r="X134" i="13"/>
  <c r="X143" i="13"/>
  <c r="X147" i="13"/>
  <c r="X138" i="13"/>
  <c r="X129" i="13"/>
  <c r="X149" i="13"/>
  <c r="X145" i="13"/>
  <c r="G110" i="13"/>
  <c r="H110" i="13"/>
  <c r="I110" i="13"/>
  <c r="J110" i="13"/>
  <c r="K110" i="13"/>
  <c r="L110" i="13"/>
  <c r="M110" i="13"/>
  <c r="N110" i="13"/>
  <c r="O110" i="13"/>
  <c r="P110" i="13"/>
  <c r="Q110" i="13"/>
  <c r="R110" i="13"/>
  <c r="S110" i="13"/>
  <c r="T110" i="13"/>
  <c r="U110" i="13"/>
  <c r="V110" i="13"/>
  <c r="W110" i="13"/>
  <c r="F110" i="13"/>
  <c r="G108" i="13"/>
  <c r="H108" i="13"/>
  <c r="I108" i="13"/>
  <c r="J108" i="13"/>
  <c r="K108" i="13"/>
  <c r="L108" i="13"/>
  <c r="M108" i="13"/>
  <c r="N108" i="13"/>
  <c r="O108" i="13"/>
  <c r="P108" i="13"/>
  <c r="Q108" i="13"/>
  <c r="R108" i="13"/>
  <c r="S108" i="13"/>
  <c r="T108" i="13"/>
  <c r="U108" i="13"/>
  <c r="V108" i="13"/>
  <c r="W108" i="13"/>
  <c r="F108" i="13"/>
  <c r="G106" i="13"/>
  <c r="H106" i="13"/>
  <c r="I106" i="13"/>
  <c r="J106" i="13"/>
  <c r="K106" i="13"/>
  <c r="L106" i="13"/>
  <c r="M106" i="13"/>
  <c r="N106" i="13"/>
  <c r="O106" i="13"/>
  <c r="P106" i="13"/>
  <c r="Q106" i="13"/>
  <c r="R106" i="13"/>
  <c r="S106" i="13"/>
  <c r="T106" i="13"/>
  <c r="U106" i="13"/>
  <c r="V106" i="13"/>
  <c r="W106" i="13"/>
  <c r="F106" i="13"/>
  <c r="F104" i="13"/>
  <c r="G104" i="13"/>
  <c r="H104" i="13"/>
  <c r="I104" i="13"/>
  <c r="J104" i="13"/>
  <c r="K104" i="13"/>
  <c r="L104" i="13"/>
  <c r="M104" i="13"/>
  <c r="N104" i="13"/>
  <c r="O104" i="13"/>
  <c r="P104" i="13"/>
  <c r="Q104" i="13"/>
  <c r="R104" i="13"/>
  <c r="S104" i="13"/>
  <c r="T104" i="13"/>
  <c r="U104" i="13"/>
  <c r="V104" i="13"/>
  <c r="W104" i="13"/>
  <c r="E104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F95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B97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F93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F91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E86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E84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E82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E71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E69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E73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E77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E75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E18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F37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F35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F33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F28" i="13"/>
  <c r="X97" i="13" l="1"/>
  <c r="X35" i="13"/>
  <c r="X82" i="13"/>
  <c r="X28" i="13"/>
  <c r="X18" i="13"/>
  <c r="X73" i="13"/>
  <c r="X84" i="13"/>
  <c r="X86" i="13"/>
  <c r="X104" i="13"/>
  <c r="X108" i="13"/>
  <c r="X33" i="13"/>
  <c r="X95" i="13"/>
  <c r="X110" i="13"/>
  <c r="X75" i="13"/>
  <c r="X69" i="13"/>
  <c r="X71" i="13"/>
  <c r="X93" i="13"/>
  <c r="X106" i="13"/>
  <c r="X37" i="13"/>
  <c r="X91" i="13"/>
  <c r="X77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G58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F64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F62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F60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F56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E44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E50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E48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E46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E42" i="13"/>
  <c r="X64" i="13" l="1"/>
  <c r="X58" i="13"/>
  <c r="X46" i="13"/>
  <c r="X56" i="13"/>
  <c r="X42" i="13"/>
  <c r="X50" i="13"/>
  <c r="X44" i="13"/>
  <c r="X60" i="13"/>
  <c r="X62" i="13"/>
  <c r="X48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G12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G8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F26" i="13"/>
  <c r="Q22" i="13"/>
  <c r="R22" i="13"/>
  <c r="S22" i="13"/>
  <c r="T22" i="13"/>
  <c r="U22" i="13"/>
  <c r="V22" i="13"/>
  <c r="W22" i="13"/>
  <c r="H22" i="13"/>
  <c r="I22" i="13"/>
  <c r="J22" i="13"/>
  <c r="K22" i="13"/>
  <c r="L22" i="13"/>
  <c r="M22" i="13"/>
  <c r="N22" i="13"/>
  <c r="O22" i="13"/>
  <c r="P22" i="13"/>
  <c r="G22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F24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E20" i="13"/>
  <c r="X8" i="13" l="1"/>
  <c r="X24" i="13"/>
  <c r="X12" i="13"/>
  <c r="X20" i="13"/>
  <c r="X22" i="13"/>
  <c r="X26" i="13"/>
  <c r="I6" i="13"/>
  <c r="H6" i="13"/>
  <c r="G6" i="13"/>
  <c r="U10" i="13"/>
  <c r="V10" i="13"/>
  <c r="W10" i="13"/>
  <c r="U6" i="13"/>
  <c r="V6" i="13"/>
  <c r="W6" i="13"/>
  <c r="S6" i="13"/>
  <c r="T6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G10" i="13"/>
  <c r="K6" i="13"/>
  <c r="L6" i="13"/>
  <c r="M6" i="13"/>
  <c r="N6" i="13"/>
  <c r="O6" i="13"/>
  <c r="P6" i="13"/>
  <c r="Q6" i="13"/>
  <c r="R6" i="13"/>
  <c r="J6" i="13"/>
  <c r="X10" i="13" l="1"/>
  <c r="X6" i="13"/>
  <c r="J57" i="12"/>
  <c r="J109" i="12"/>
  <c r="J89" i="12"/>
  <c r="J90" i="12"/>
  <c r="J41" i="12"/>
  <c r="J27" i="12"/>
  <c r="J73" i="12"/>
  <c r="J110" i="12"/>
  <c r="J84" i="12"/>
  <c r="J36" i="12"/>
  <c r="J70" i="12"/>
  <c r="J58" i="12"/>
  <c r="J125" i="12"/>
  <c r="J102" i="12"/>
  <c r="J77" i="12"/>
  <c r="J117" i="12"/>
  <c r="J126" i="12"/>
  <c r="J111" i="12"/>
  <c r="J127" i="12"/>
  <c r="J97" i="12"/>
  <c r="J85" i="12"/>
  <c r="J49" i="12"/>
  <c r="J118" i="12"/>
  <c r="J8" i="12"/>
  <c r="J50" i="12"/>
  <c r="J78" i="12"/>
  <c r="J31" i="12"/>
  <c r="J59" i="12"/>
  <c r="J79" i="12"/>
  <c r="J38" i="12"/>
  <c r="J86" i="12"/>
  <c r="J25" i="12"/>
  <c r="J12" i="12"/>
  <c r="J87" i="12"/>
  <c r="J7" i="12"/>
  <c r="J28" i="12"/>
  <c r="J18" i="12"/>
  <c r="J60" i="12"/>
  <c r="J13" i="12"/>
  <c r="J23" i="12"/>
  <c r="J119" i="12"/>
  <c r="J65" i="12"/>
  <c r="J91" i="12"/>
  <c r="J42" i="12"/>
  <c r="J15" i="12"/>
  <c r="J61" i="12"/>
  <c r="J34" i="12"/>
  <c r="J74" i="12"/>
  <c r="J24" i="12"/>
  <c r="J9" i="12"/>
  <c r="J120" i="12"/>
  <c r="J80" i="12"/>
  <c r="J128" i="12"/>
  <c r="J11" i="12"/>
  <c r="J14" i="12"/>
  <c r="J6" i="12"/>
  <c r="J39" i="12"/>
  <c r="J46" i="12"/>
  <c r="J75" i="12"/>
  <c r="J129" i="12"/>
  <c r="J66" i="12"/>
  <c r="J130" i="12"/>
  <c r="J32" i="12"/>
  <c r="J81" i="12"/>
  <c r="J121" i="12"/>
  <c r="J92" i="12"/>
  <c r="J112" i="12"/>
  <c r="J17" i="12"/>
  <c r="J103" i="12"/>
  <c r="J10" i="12"/>
  <c r="J33" i="12"/>
  <c r="J76" i="12"/>
  <c r="J47" i="12"/>
  <c r="J67" i="12"/>
  <c r="J93" i="12"/>
  <c r="J113" i="12"/>
  <c r="J98" i="12"/>
  <c r="J104" i="12"/>
  <c r="J122" i="12"/>
  <c r="J62" i="12"/>
  <c r="J123" i="12"/>
  <c r="J51" i="12"/>
  <c r="J63" i="12"/>
  <c r="J43" i="12"/>
  <c r="J37" i="12"/>
  <c r="J131" i="12"/>
  <c r="J94" i="12"/>
  <c r="J64" i="12"/>
  <c r="J114" i="12"/>
  <c r="J20" i="12"/>
  <c r="J132" i="12"/>
  <c r="J44" i="12"/>
  <c r="J54" i="12"/>
  <c r="J71" i="12"/>
  <c r="J105" i="12"/>
  <c r="J29" i="12"/>
  <c r="J124" i="12"/>
  <c r="J68" i="12"/>
  <c r="J45" i="12"/>
  <c r="J55" i="12"/>
  <c r="J133" i="12"/>
  <c r="J40" i="12"/>
  <c r="J19" i="12"/>
  <c r="J5" i="12"/>
  <c r="J82" i="12"/>
  <c r="J30" i="12"/>
  <c r="J83" i="12"/>
  <c r="J56" i="12"/>
  <c r="J106" i="12"/>
  <c r="J99" i="12"/>
  <c r="J21" i="12"/>
  <c r="J35" i="12"/>
  <c r="J22" i="12"/>
  <c r="J48" i="12"/>
  <c r="J52" i="12"/>
  <c r="J88" i="12"/>
  <c r="J95" i="12"/>
  <c r="J96" i="12"/>
  <c r="J107" i="12"/>
  <c r="J100" i="12"/>
  <c r="J53" i="12"/>
  <c r="J72" i="12"/>
  <c r="J101" i="12"/>
  <c r="J16" i="12"/>
  <c r="J26" i="12"/>
  <c r="J69" i="12"/>
  <c r="J115" i="12"/>
  <c r="J108" i="12"/>
  <c r="J4" i="12"/>
  <c r="J116" i="12"/>
  <c r="W52" i="12"/>
  <c r="W56" i="12"/>
  <c r="W26" i="12"/>
  <c r="W69" i="12"/>
  <c r="W72" i="12"/>
  <c r="W14" i="12"/>
  <c r="W73" i="12"/>
  <c r="W54" i="12"/>
  <c r="W35" i="12"/>
  <c r="W17" i="12"/>
  <c r="W27" i="12"/>
  <c r="W74" i="12"/>
  <c r="W57" i="12"/>
  <c r="W70" i="12"/>
  <c r="W58" i="12"/>
  <c r="W59" i="12"/>
  <c r="W36" i="12"/>
  <c r="W75" i="12"/>
  <c r="W47" i="12"/>
  <c r="W63" i="12"/>
  <c r="W15" i="12"/>
  <c r="W55" i="12"/>
  <c r="W13" i="12"/>
  <c r="W25" i="12"/>
  <c r="W34" i="12"/>
  <c r="W22" i="12"/>
  <c r="W53" i="12"/>
  <c r="W66" i="12"/>
  <c r="W8" i="12"/>
  <c r="W39" i="12"/>
  <c r="W82" i="12"/>
  <c r="W28" i="12"/>
  <c r="W18" i="12"/>
  <c r="W16" i="12"/>
  <c r="W23" i="12"/>
  <c r="W31" i="12"/>
  <c r="W5" i="12"/>
  <c r="W76" i="12"/>
  <c r="W9" i="12"/>
  <c r="W10" i="12"/>
  <c r="W77" i="12"/>
  <c r="W21" i="12"/>
  <c r="W43" i="12"/>
  <c r="W41" i="12"/>
  <c r="W60" i="12"/>
  <c r="W37" i="12"/>
  <c r="W30" i="12"/>
  <c r="W45" i="12"/>
  <c r="W46" i="12"/>
  <c r="W38" i="12"/>
  <c r="W78" i="12"/>
  <c r="W24" i="12"/>
  <c r="W71" i="12"/>
  <c r="W40" i="12"/>
  <c r="W6" i="12"/>
  <c r="W79" i="12"/>
  <c r="W83" i="12"/>
  <c r="W20" i="12"/>
  <c r="W7" i="12"/>
  <c r="W64" i="12"/>
  <c r="W65" i="12"/>
  <c r="W80" i="12"/>
  <c r="W49" i="12"/>
  <c r="W42" i="12"/>
  <c r="W84" i="12"/>
  <c r="W32" i="12"/>
  <c r="W50" i="12"/>
  <c r="W44" i="12"/>
  <c r="W19" i="12"/>
  <c r="W51" i="12"/>
  <c r="W67" i="12"/>
  <c r="W33" i="12"/>
  <c r="W62" i="12"/>
  <c r="W11" i="12"/>
  <c r="W68" i="12"/>
  <c r="W48" i="12"/>
  <c r="W81" i="12"/>
  <c r="W12" i="12"/>
  <c r="W29" i="12"/>
  <c r="W85" i="12"/>
  <c r="W61" i="12"/>
  <c r="W4" i="12"/>
</calcChain>
</file>

<file path=xl/sharedStrings.xml><?xml version="1.0" encoding="utf-8"?>
<sst xmlns="http://schemas.openxmlformats.org/spreadsheetml/2006/main" count="779" uniqueCount="308">
  <si>
    <t>NOBLE ST CHTR-CHGO BULLS</t>
  </si>
  <si>
    <t>CORLISS HS</t>
  </si>
  <si>
    <t>DUNBAR HS</t>
  </si>
  <si>
    <t>FARRAGUT HS</t>
  </si>
  <si>
    <t>KELLY HS</t>
  </si>
  <si>
    <t>ORR HS</t>
  </si>
  <si>
    <t>CHICAGO VOCATIONAL HS</t>
  </si>
  <si>
    <t>HANCOCK HS</t>
  </si>
  <si>
    <t>AMUNDSEN HS</t>
  </si>
  <si>
    <t>ROBESON HS</t>
  </si>
  <si>
    <t>HARLAN HS</t>
  </si>
  <si>
    <t>MATHER HS</t>
  </si>
  <si>
    <t>SCHURZ HS</t>
  </si>
  <si>
    <t>SENN HS</t>
  </si>
  <si>
    <t>STEINMETZ COLLEGE PREP HS</t>
  </si>
  <si>
    <t>LINCOLN PARK HS</t>
  </si>
  <si>
    <t>WELLS HS</t>
  </si>
  <si>
    <t>JULIAN HS</t>
  </si>
  <si>
    <t>HOPE HS</t>
  </si>
  <si>
    <t>CICS-LONGWOOD</t>
  </si>
  <si>
    <t>MULTICULTURAL ACAD SCHOLARSHIP</t>
  </si>
  <si>
    <t>SOLORIO HS</t>
  </si>
  <si>
    <t>AUSTIN POLY HS</t>
  </si>
  <si>
    <t>NTH LAWNDALE CHTR-COLLINS</t>
  </si>
  <si>
    <t>RICHARDS HS</t>
  </si>
  <si>
    <t>VOISE HS</t>
  </si>
  <si>
    <t>FENGER HS</t>
  </si>
  <si>
    <t>FOREMAN HS</t>
  </si>
  <si>
    <t>GAGE PARK HS</t>
  </si>
  <si>
    <t>HARPER HS</t>
  </si>
  <si>
    <t>HIRSCH HS</t>
  </si>
  <si>
    <t>HYDE PARK HS</t>
  </si>
  <si>
    <t>LAKE VIEW HS</t>
  </si>
  <si>
    <t>MARSHALL HS</t>
  </si>
  <si>
    <t>ROOSEVELT HS</t>
  </si>
  <si>
    <t>SULLIVAN HS</t>
  </si>
  <si>
    <t>WASHINGTON HS</t>
  </si>
  <si>
    <t>HUBBARD HS</t>
  </si>
  <si>
    <t>KENWOOD HS</t>
  </si>
  <si>
    <t>CLEMENTE HS</t>
  </si>
  <si>
    <t>JUAREZ HS</t>
  </si>
  <si>
    <t>PERSPECTIVES CHTR CALUMET TECH</t>
  </si>
  <si>
    <t>SHABAZZ CHTR-DUSABLE</t>
  </si>
  <si>
    <t>URBAN PREP CHTR-ENGLEWOOD</t>
  </si>
  <si>
    <t>BRONZEVILLE HS</t>
  </si>
  <si>
    <t>GREATER LAWNDALE HS</t>
  </si>
  <si>
    <t>RABY HS</t>
  </si>
  <si>
    <t>CICS-NORTHTOWN</t>
  </si>
  <si>
    <t>ASPIRA CHTR - RAMIREZ HS</t>
  </si>
  <si>
    <t>CHICAGO TECH ACADEMY</t>
  </si>
  <si>
    <t>NOBLE STREET CHTR - JOHNSON</t>
  </si>
  <si>
    <t>EPIC CHTR HS</t>
  </si>
  <si>
    <t>CATALYST CHTR - MARIA</t>
  </si>
  <si>
    <t>NOBLE STREET CHTR - SILVER HS</t>
  </si>
  <si>
    <t>NOBLE STREET CHTR - PURPLE</t>
  </si>
  <si>
    <t>LEGAL PREP CHTR - ACADEMY</t>
  </si>
  <si>
    <t>GOODE ACAD HS</t>
  </si>
  <si>
    <t>COLLINS HS</t>
  </si>
  <si>
    <t>PROSSER HS</t>
  </si>
  <si>
    <t>NTH LAWNDALE CHTR-CHRISTIANA</t>
  </si>
  <si>
    <t>NORTH-GRAND HS</t>
  </si>
  <si>
    <t>GEORGE WESTINGHOUSE HS</t>
  </si>
  <si>
    <t>BOGAN HS</t>
  </si>
  <si>
    <t>KELVYN PARK HS</t>
  </si>
  <si>
    <t>KENNEDY HS</t>
  </si>
  <si>
    <t>MANLEY HS</t>
  </si>
  <si>
    <t>MORGAN PARK HS</t>
  </si>
  <si>
    <t>PHILLIPS HS</t>
  </si>
  <si>
    <t>TAFT HS</t>
  </si>
  <si>
    <t>VON STEUBEN HS</t>
  </si>
  <si>
    <t>YOUNG HS</t>
  </si>
  <si>
    <t>CURIE HS</t>
  </si>
  <si>
    <t>NOBLE ST CHTR-ROWE CLARK</t>
  </si>
  <si>
    <t>NOBLE ST CHTR-GOLDER</t>
  </si>
  <si>
    <t>NOBLE ST CHTR-COMER</t>
  </si>
  <si>
    <t>PERSPECTIVES CHTR JOSLIN</t>
  </si>
  <si>
    <t>PERSPECTIVES CHTR - LEADERSHIP ACADE</t>
  </si>
  <si>
    <t>PERSPECTIVES CHTR IIT</t>
  </si>
  <si>
    <t>AMANDLA CHTR HS</t>
  </si>
  <si>
    <t>UPLIFT HS</t>
  </si>
  <si>
    <t>YNG WOMEN-CHTR CAMPUS</t>
  </si>
  <si>
    <t>UNIV OF CHGO CHTR-WOODLAWN</t>
  </si>
  <si>
    <t>UNO CHTR - MAJOR HECTOR P.GARCIA</t>
  </si>
  <si>
    <t>WORLD LANGUAGE HS</t>
  </si>
  <si>
    <t>CICS-ELLISON</t>
  </si>
  <si>
    <t>CLARK HS</t>
  </si>
  <si>
    <t>DOUGLASS HS</t>
  </si>
  <si>
    <t>AUSTIN BUS &amp; ENTRP HS</t>
  </si>
  <si>
    <t>BOWEN HS</t>
  </si>
  <si>
    <t>ASPIRA CHTR - EARLY COLLEGE HS</t>
  </si>
  <si>
    <t>SPRY HS</t>
  </si>
  <si>
    <t>ACE TECHNICAL CHARTER HS</t>
  </si>
  <si>
    <t>MASON HS</t>
  </si>
  <si>
    <t>ALCOTT HS</t>
  </si>
  <si>
    <t>TEAM HS</t>
  </si>
  <si>
    <t>OGDEN HS</t>
  </si>
  <si>
    <t>CICS - HAWKINS</t>
  </si>
  <si>
    <t>SOUTH SHORE INTL HS</t>
  </si>
  <si>
    <t>AIR FORCE HS</t>
  </si>
  <si>
    <t>MARINE MILITARY HS</t>
  </si>
  <si>
    <t>SIMEON HS</t>
  </si>
  <si>
    <t>TILDEN HS</t>
  </si>
  <si>
    <t>CHGO MILITARY ACAD HS</t>
  </si>
  <si>
    <t>CARVER MILITARY</t>
  </si>
  <si>
    <t>NOBLE ST CHTR-NOBLE</t>
  </si>
  <si>
    <t>NOBLE ST CHTR-PRITZKER</t>
  </si>
  <si>
    <t>NOBLE ST CHTR-RAUNER</t>
  </si>
  <si>
    <t>NOBLE ST CHTR-UIC</t>
  </si>
  <si>
    <t>LINDBLOM HS</t>
  </si>
  <si>
    <t>"WILLIAMS, D"</t>
  </si>
  <si>
    <t>PHOENIX MILITARY HS</t>
  </si>
  <si>
    <t>INFINITY HS</t>
  </si>
  <si>
    <t>CHICAGO VIRTUAL CHTR CAMPUS HS</t>
  </si>
  <si>
    <t>CHGO ACAD HS</t>
  </si>
  <si>
    <t>INSTITUTO ACAD CHTR</t>
  </si>
  <si>
    <t>URBAN PREP CHTR - BRONZEVILLE</t>
  </si>
  <si>
    <t>CHGO ARTS CONTR HS</t>
  </si>
  <si>
    <t>CHGO TALENT CHTR HS</t>
  </si>
  <si>
    <t>NOBLE ST CHTR-MUCHIN</t>
  </si>
  <si>
    <t>URBAN PREP CHTR - WEST</t>
  </si>
  <si>
    <t>CHGO AGR HS</t>
  </si>
  <si>
    <t>RICKOVER HS</t>
  </si>
  <si>
    <t>CHGO MATH &amp; SCI ACAD CAMPUS HS</t>
  </si>
  <si>
    <t>KING HS</t>
  </si>
  <si>
    <t>JONES HS</t>
  </si>
  <si>
    <t>LANE HS</t>
  </si>
  <si>
    <t>BROOKS HS</t>
  </si>
  <si>
    <t>PAYTON HS</t>
  </si>
  <si>
    <t>NORTHSIDE PREP HS</t>
  </si>
  <si>
    <t>Column Labels</t>
  </si>
  <si>
    <t>(blank)</t>
  </si>
  <si>
    <t>Grand Total</t>
  </si>
  <si>
    <t>Row Labels</t>
  </si>
  <si>
    <t>Count of EXPLORE Composite Scale Score</t>
  </si>
  <si>
    <t>1689 STUDENTS SCORED 21,22,23,24,25 (TOP 6 PERCENT OF SCORES IN CITY)</t>
  </si>
  <si>
    <t>totals</t>
  </si>
  <si>
    <t>school</t>
  </si>
  <si>
    <t>Y</t>
  </si>
  <si>
    <t>B</t>
  </si>
  <si>
    <t>northside prep</t>
  </si>
  <si>
    <t>payton</t>
  </si>
  <si>
    <t>young</t>
  </si>
  <si>
    <t>jones</t>
  </si>
  <si>
    <t>lane</t>
  </si>
  <si>
    <t>lindblom</t>
  </si>
  <si>
    <t>brooks</t>
  </si>
  <si>
    <t>king</t>
  </si>
  <si>
    <t>lincoln park</t>
  </si>
  <si>
    <t>george westinghouse</t>
  </si>
  <si>
    <t>ogden</t>
  </si>
  <si>
    <t>chgo agr</t>
  </si>
  <si>
    <t>von steuben</t>
  </si>
  <si>
    <t>chgo arts contr</t>
  </si>
  <si>
    <t>noble st chtr-uic</t>
  </si>
  <si>
    <t>noble st chtr-muchin</t>
  </si>
  <si>
    <t>taft</t>
  </si>
  <si>
    <t>rickover</t>
  </si>
  <si>
    <t>kenwood</t>
  </si>
  <si>
    <t>chicago virtual chtr campus</t>
  </si>
  <si>
    <t>phoenix military</t>
  </si>
  <si>
    <t>chgo acad</t>
  </si>
  <si>
    <t>south shore intl</t>
  </si>
  <si>
    <t>prosser</t>
  </si>
  <si>
    <t>infinity</t>
  </si>
  <si>
    <t>senn</t>
  </si>
  <si>
    <t>air force</t>
  </si>
  <si>
    <t>kennedy</t>
  </si>
  <si>
    <t>carver military</t>
  </si>
  <si>
    <t>noble st chtr-rauner</t>
  </si>
  <si>
    <t>noble st chtr-pritzker</t>
  </si>
  <si>
    <t>goode acad</t>
  </si>
  <si>
    <t>williams</t>
  </si>
  <si>
    <t>lake view</t>
  </si>
  <si>
    <t>cics-northtown</t>
  </si>
  <si>
    <t>noble st chtr-chgo bulls</t>
  </si>
  <si>
    <t>noble st chtr-noble</t>
  </si>
  <si>
    <t>amundsen</t>
  </si>
  <si>
    <t>univ of chgo chtr-woodlawn</t>
  </si>
  <si>
    <t>curie</t>
  </si>
  <si>
    <t>catalyst chtr - maria</t>
  </si>
  <si>
    <t>marine military</t>
  </si>
  <si>
    <t>uno chtr - major hector p.garcia</t>
  </si>
  <si>
    <t>chgo math &amp; sci acad campus</t>
  </si>
  <si>
    <t>morgan park</t>
  </si>
  <si>
    <t>mather</t>
  </si>
  <si>
    <t>noble street chtr - silver</t>
  </si>
  <si>
    <t>yng women-chtr campus</t>
  </si>
  <si>
    <t>instituto acad chtr</t>
  </si>
  <si>
    <t>simeon</t>
  </si>
  <si>
    <t>hubbard</t>
  </si>
  <si>
    <t>noble st chtr-golder</t>
  </si>
  <si>
    <t>solorio</t>
  </si>
  <si>
    <t>hancock</t>
  </si>
  <si>
    <t>chgo military acad</t>
  </si>
  <si>
    <t>perspectives chtr joslin</t>
  </si>
  <si>
    <t>amandla chtr</t>
  </si>
  <si>
    <t>alcott</t>
  </si>
  <si>
    <t>noble st chtr-comer</t>
  </si>
  <si>
    <t>washington</t>
  </si>
  <si>
    <t>nth lawndale chtr-christiana</t>
  </si>
  <si>
    <t>spry</t>
  </si>
  <si>
    <t>noble street chtr - purple</t>
  </si>
  <si>
    <t>kelly</t>
  </si>
  <si>
    <t>noble street chtr - johnson</t>
  </si>
  <si>
    <t>clark</t>
  </si>
  <si>
    <t>collins</t>
  </si>
  <si>
    <t>urban prep chtr - bronzeville</t>
  </si>
  <si>
    <t>steinmetz college prep</t>
  </si>
  <si>
    <t>noble st chtr-rowe clark</t>
  </si>
  <si>
    <t>perspectives chtr iit</t>
  </si>
  <si>
    <t>juarez</t>
  </si>
  <si>
    <t>clemente</t>
  </si>
  <si>
    <t>chicago tech academy</t>
  </si>
  <si>
    <t>urban prep chtr - west</t>
  </si>
  <si>
    <t>cics-ellison</t>
  </si>
  <si>
    <t>roosevelt</t>
  </si>
  <si>
    <t>sullivan</t>
  </si>
  <si>
    <t>perspectives chtr calumet tech</t>
  </si>
  <si>
    <t>aspira chtr - early college</t>
  </si>
  <si>
    <t>bronzeville</t>
  </si>
  <si>
    <t>north-grand</t>
  </si>
  <si>
    <t>schurz</t>
  </si>
  <si>
    <t>wells</t>
  </si>
  <si>
    <t>world language</t>
  </si>
  <si>
    <t>foreman</t>
  </si>
  <si>
    <t>perspectives chtr - leadership acade</t>
  </si>
  <si>
    <t>urban prep chtr-englewood</t>
  </si>
  <si>
    <t>bogan</t>
  </si>
  <si>
    <t>legal prep chtr - academy</t>
  </si>
  <si>
    <t>uplift</t>
  </si>
  <si>
    <t>greater lawndale</t>
  </si>
  <si>
    <t>ace technical charter</t>
  </si>
  <si>
    <t>chgo talent chtr</t>
  </si>
  <si>
    <t>douglass</t>
  </si>
  <si>
    <t>voise</t>
  </si>
  <si>
    <t>epic chtr</t>
  </si>
  <si>
    <t>nth lawndale chtr-collins</t>
  </si>
  <si>
    <t>kelvyn park</t>
  </si>
  <si>
    <t>aspira chtr - ramirez</t>
  </si>
  <si>
    <t>phillips</t>
  </si>
  <si>
    <t>mason</t>
  </si>
  <si>
    <t>farragut</t>
  </si>
  <si>
    <t>julian</t>
  </si>
  <si>
    <t>manley</t>
  </si>
  <si>
    <t>dunbar</t>
  </si>
  <si>
    <t>multicultural acad scholarship</t>
  </si>
  <si>
    <t>team</t>
  </si>
  <si>
    <t>hyde park</t>
  </si>
  <si>
    <t>richards</t>
  </si>
  <si>
    <t>tilden</t>
  </si>
  <si>
    <t>cics-longwood</t>
  </si>
  <si>
    <t>raby</t>
  </si>
  <si>
    <t>harper</t>
  </si>
  <si>
    <t>chicago vocational</t>
  </si>
  <si>
    <t>fenger</t>
  </si>
  <si>
    <t>gage park</t>
  </si>
  <si>
    <t>harlan</t>
  </si>
  <si>
    <t>cics - hawkins</t>
  </si>
  <si>
    <t>austin bus &amp; entrp</t>
  </si>
  <si>
    <t>hope</t>
  </si>
  <si>
    <t>bowen</t>
  </si>
  <si>
    <t>corliss</t>
  </si>
  <si>
    <t>marshall</t>
  </si>
  <si>
    <t>shabazz chtr-dusable</t>
  </si>
  <si>
    <t>orr</t>
  </si>
  <si>
    <t>austin poly</t>
  </si>
  <si>
    <t>robeson</t>
  </si>
  <si>
    <t>prologue</t>
  </si>
  <si>
    <t>simpson</t>
  </si>
  <si>
    <t>hirsch</t>
  </si>
  <si>
    <t>rob %</t>
  </si>
  <si>
    <t>Noble-John%</t>
  </si>
  <si>
    <t>Team %</t>
  </si>
  <si>
    <t>UP-Eng %</t>
  </si>
  <si>
    <t xml:space="preserve"> 68% of students scored between X and…</t>
  </si>
  <si>
    <t xml:space="preserve"> 95% of students scored between A and …</t>
  </si>
  <si>
    <t>1610 STUDENTS SCORED 4,5,6,7,8,9,10 (lowest 6% of scores in city)</t>
  </si>
  <si>
    <t xml:space="preserve">school % Low-income </t>
  </si>
  <si>
    <t>school %Latino</t>
  </si>
  <si>
    <t>school %white</t>
  </si>
  <si>
    <t>% of incoming students at or above district average</t>
  </si>
  <si>
    <t>school % Af Am</t>
  </si>
  <si>
    <t>school % special ed</t>
  </si>
  <si>
    <t>GOODE ACAD HS (brand-new district-run school)</t>
  </si>
  <si>
    <t>COLLINS HS (run by AUSL)</t>
  </si>
  <si>
    <t>SOLORIO HS (new neighborhood school run by AUSL)</t>
  </si>
  <si>
    <t>CHGO MATH &amp; SCI ACAD CAMPUS CHTR HS</t>
  </si>
  <si>
    <t>VON STEUBEN HS (magnet)</t>
  </si>
  <si>
    <t xml:space="preserve">CHICAGO'S SELECTIVE SCHOOLS: </t>
  </si>
  <si>
    <t>GEORGE WESTINGHOUSE HS (includes CTE program)</t>
  </si>
  <si>
    <t xml:space="preserve"> standard deviation ("academic diversity index")</t>
  </si>
  <si>
    <t>BOY Explore mean</t>
  </si>
  <si>
    <t>Englewood</t>
  </si>
  <si>
    <t>West Englewood</t>
  </si>
  <si>
    <t>Rogers Park</t>
  </si>
  <si>
    <t>Southwest Side</t>
  </si>
  <si>
    <t>North Lawndale</t>
  </si>
  <si>
    <t>Hermosa</t>
  </si>
  <si>
    <t>Hyde Park</t>
  </si>
  <si>
    <t>Pilsen</t>
  </si>
  <si>
    <t>Garfield Park</t>
  </si>
  <si>
    <t>West Town</t>
  </si>
  <si>
    <t>East Garfield Park/Near West Side</t>
  </si>
  <si>
    <t>Grand Crossing/South Chicago</t>
  </si>
  <si>
    <t>Gresham/Longwood</t>
  </si>
  <si>
    <t>Albany Park/North Park</t>
  </si>
  <si>
    <t>school % Limited English</t>
  </si>
  <si>
    <t>% of incoming students above district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</si>
</sst>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NumberFormat="1"/>
    <xf numFmtId="0" fontId="0" fillId="0" borderId="0" xfId="0" pivotButton="1"/>
    <xf numFmtId="0" fontId="1" fillId="3" borderId="1" xfId="0" applyFont="1" applyFill="1" applyBorder="1"/>
    <xf numFmtId="0" fontId="0" fillId="0" borderId="0" xfId="0" applyAlignment="1">
      <alignment horizontal="left"/>
    </xf>
    <xf numFmtId="0" fontId="1" fillId="4" borderId="0" xfId="0" applyFont="1" applyFill="1"/>
    <xf numFmtId="0" fontId="1" fillId="3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3" borderId="0" xfId="0" applyNumberFormat="1" applyFont="1" applyFill="1" applyBorder="1"/>
    <xf numFmtId="0" fontId="0" fillId="0" borderId="2" xfId="0" applyNumberFormat="1" applyBorder="1"/>
    <xf numFmtId="0" fontId="0" fillId="2" borderId="0" xfId="0" applyFill="1"/>
    <xf numFmtId="0" fontId="0" fillId="5" borderId="0" xfId="0" applyFill="1" applyAlignment="1">
      <alignment horizontal="left"/>
    </xf>
    <xf numFmtId="0" fontId="0" fillId="5" borderId="0" xfId="0" applyNumberFormat="1" applyFill="1"/>
    <xf numFmtId="164" fontId="0" fillId="5" borderId="0" xfId="0" applyNumberFormat="1" applyFill="1"/>
    <xf numFmtId="0" fontId="0" fillId="5" borderId="0" xfId="0" applyFill="1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0" fillId="0" borderId="0" xfId="0" applyFill="1"/>
    <xf numFmtId="164" fontId="2" fillId="5" borderId="0" xfId="0" applyNumberFormat="1" applyFont="1" applyFill="1"/>
    <xf numFmtId="164" fontId="2" fillId="0" borderId="0" xfId="0" applyNumberFormat="1" applyFont="1"/>
    <xf numFmtId="164" fontId="4" fillId="0" borderId="0" xfId="0" applyNumberFormat="1" applyFont="1" applyAlignment="1">
      <alignment wrapText="1"/>
    </xf>
    <xf numFmtId="9" fontId="2" fillId="0" borderId="0" xfId="1" applyFont="1"/>
    <xf numFmtId="9" fontId="0" fillId="5" borderId="0" xfId="1" applyFont="1" applyFill="1"/>
    <xf numFmtId="9" fontId="2" fillId="5" borderId="0" xfId="1" applyFont="1" applyFill="1"/>
    <xf numFmtId="9" fontId="2" fillId="0" borderId="0" xfId="1" applyFont="1" applyFill="1"/>
    <xf numFmtId="164" fontId="2" fillId="0" borderId="0" xfId="0" applyNumberFormat="1" applyFont="1" applyFill="1"/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6" borderId="0" xfId="0" applyFont="1" applyFill="1" applyBorder="1"/>
    <xf numFmtId="0" fontId="0" fillId="5" borderId="0" xfId="0" applyFont="1" applyFill="1"/>
    <xf numFmtId="0" fontId="1" fillId="0" borderId="0" xfId="0" applyFont="1"/>
    <xf numFmtId="9" fontId="2" fillId="5" borderId="0" xfId="0" applyNumberFormat="1" applyFont="1" applyFill="1"/>
    <xf numFmtId="9" fontId="2" fillId="0" borderId="0" xfId="0" applyNumberFormat="1" applyFont="1"/>
    <xf numFmtId="9" fontId="0" fillId="0" borderId="0" xfId="0" applyNumberFormat="1"/>
    <xf numFmtId="9" fontId="2" fillId="0" borderId="0" xfId="0" applyNumberFormat="1" applyFont="1" applyFill="1"/>
    <xf numFmtId="164" fontId="4" fillId="0" borderId="0" xfId="0" applyNumberFormat="1" applyFont="1" applyAlignment="1"/>
    <xf numFmtId="0" fontId="2" fillId="5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1" fillId="3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wrapText="1"/>
    </xf>
    <xf numFmtId="0" fontId="0" fillId="0" borderId="0" xfId="0" applyNumberFormat="1" applyFill="1"/>
    <xf numFmtId="164" fontId="0" fillId="0" borderId="0" xfId="0" applyNumberFormat="1" applyFill="1"/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0" fillId="5" borderId="0" xfId="0" applyNumberFormat="1" applyFill="1" applyBorder="1"/>
    <xf numFmtId="0" fontId="1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horizontal="right" wrapText="1"/>
    </xf>
    <xf numFmtId="165" fontId="1" fillId="2" borderId="0" xfId="0" applyNumberFormat="1" applyFont="1" applyFill="1" applyAlignment="1">
      <alignment horizontal="right" wrapText="1"/>
    </xf>
    <xf numFmtId="165" fontId="1" fillId="2" borderId="0" xfId="0" applyNumberFormat="1" applyFont="1" applyFill="1" applyAlignment="1">
      <alignment wrapText="1"/>
    </xf>
    <xf numFmtId="0" fontId="0" fillId="2" borderId="0" xfId="0" applyFill="1" applyAlignment="1">
      <alignment horizontal="left"/>
    </xf>
    <xf numFmtId="165" fontId="0" fillId="2" borderId="0" xfId="0" applyNumberFormat="1" applyFill="1"/>
    <xf numFmtId="10" fontId="0" fillId="2" borderId="0" xfId="0" applyNumberFormat="1" applyFill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165" fontId="0" fillId="2" borderId="0" xfId="0" applyNumberFormat="1" applyFont="1" applyFill="1"/>
    <xf numFmtId="165" fontId="0" fillId="0" borderId="0" xfId="0" applyNumberFormat="1"/>
    <xf numFmtId="9" fontId="0" fillId="2" borderId="0" xfId="1" applyFont="1" applyFill="1"/>
    <xf numFmtId="165" fontId="0" fillId="2" borderId="0" xfId="1" applyNumberFormat="1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164" fontId="4" fillId="2" borderId="0" xfId="0" applyNumberFormat="1" applyFont="1" applyFill="1" applyAlignment="1"/>
    <xf numFmtId="0" fontId="1" fillId="0" borderId="0" xfId="0" applyNumberFormat="1" applyFont="1" applyFill="1" applyAlignment="1">
      <alignment wrapText="1"/>
    </xf>
    <xf numFmtId="0" fontId="0" fillId="0" borderId="0" xfId="0" applyFont="1" applyFill="1"/>
    <xf numFmtId="9" fontId="0" fillId="0" borderId="0" xfId="1" applyFont="1" applyFill="1"/>
    <xf numFmtId="165" fontId="0" fillId="0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boy%20EXPLORE%20analysis%20WBEZ%20for%20WEB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nda Lutton" refreshedDate="41807.299257060185" createdVersion="4" refreshedVersion="4" minRefreshableVersion="3" recordCount="26341">
  <cacheSource type="worksheet">
    <worksheetSource ref="A1:G1048576" sheet="USE THIS-BLANKS REMOVED" r:id="rId2"/>
  </cacheSource>
  <cacheFields count="7">
    <cacheField name="Unit" numFmtId="0">
      <sharedItems containsString="0" containsBlank="1" containsNumber="1" containsInteger="1" minValue="1010" maxValue="9598"/>
    </cacheField>
    <cacheField name="School ID" numFmtId="0">
      <sharedItems containsString="0" containsBlank="1" containsNumber="1" containsInteger="1" minValue="400010" maxValue="610543"/>
    </cacheField>
    <cacheField name="School Name" numFmtId="0">
      <sharedItems containsBlank="1" count="130">
        <s v="&quot;WILLIAMS, D&quot;"/>
        <s v="ACE TECHNICAL CHARTER HS"/>
        <s v="AIR FORCE HS"/>
        <s v="ALCOTT HS"/>
        <s v="AMANDLA CHTR HS"/>
        <s v="AMUNDSEN HS"/>
        <s v="ASPIRA CHTR - EARLY COLLEGE HS"/>
        <s v="ASPIRA CHTR - RAMIREZ HS"/>
        <s v="AUSTIN BUS &amp; ENTRP HS"/>
        <s v="AUSTIN POLY HS"/>
        <s v="BOGAN HS"/>
        <s v="BOWEN HS"/>
        <s v="BRONZEVILLE HS"/>
        <s v="BROOKS HS"/>
        <s v="CARVER MILITARY"/>
        <s v="CATALYST CHTR - MARIA"/>
        <s v="CHGO ACAD HS"/>
        <s v="CHGO AGR HS"/>
        <s v="CHGO ARTS CONTR HS"/>
        <s v="CHGO MATH &amp; SCI ACAD CAMPUS HS"/>
        <s v="CHGO MILITARY ACAD HS"/>
        <s v="CHGO TALENT CHTR HS"/>
        <s v="CHICAGO TECH ACADEMY"/>
        <s v="CHICAGO VIRTUAL CHTR CAMPUS HS"/>
        <s v="CHICAGO VOCATIONAL HS"/>
        <s v="CICS - HAWKINS"/>
        <s v="CICS-ELLISON"/>
        <s v="CICS-LONGWOOD"/>
        <s v="CICS-NORTHTOWN"/>
        <s v="CLARK HS"/>
        <s v="CLEMENTE HS"/>
        <s v="COLLINS HS"/>
        <s v="CORLISS HS"/>
        <s v="CURIE HS"/>
        <s v="DOUGLASS HS"/>
        <s v="DUNBAR HS"/>
        <s v="EPIC CHTR HS"/>
        <s v="FARRAGUT HS"/>
        <s v="FENGER HS"/>
        <s v="FOREMAN HS"/>
        <s v="GAGE PARK HS"/>
        <s v="GEORGE WESTINGHOUSE HS"/>
        <s v="GOODE ACAD HS"/>
        <s v="GREATER LAWNDALE HS"/>
        <s v="HANCOCK HS"/>
        <s v="HARLAN HS"/>
        <s v="HARPER HS"/>
        <s v="HIRSCH HS"/>
        <s v="HOPE HS"/>
        <s v="HUBBARD HS"/>
        <s v="HYDE PARK HS"/>
        <s v="INFINITY HS"/>
        <s v="INSTITUTO ACAD CHTR"/>
        <s v="JONES HS"/>
        <s v="JUAREZ HS"/>
        <s v="JULIAN HS"/>
        <s v="KELLY HS"/>
        <s v="KELVYN PARK HS"/>
        <s v="KENNEDY HS"/>
        <s v="KENWOOD HS"/>
        <s v="KING HS"/>
        <s v="LAKE VIEW HS"/>
        <s v="LANE HS"/>
        <s v="LEGAL PREP CHTR - ACADEMY"/>
        <s v="LINCOLN PARK HS"/>
        <s v="LINDBLOM HS"/>
        <s v="MANLEY HS"/>
        <s v="MARINE MILITARY HS"/>
        <s v="MARSHALL HS"/>
        <s v="MASON HS"/>
        <s v="MATHER HS"/>
        <s v="MORGAN PARK HS"/>
        <s v="MULTICULTURAL ACAD SCHOLARSHIP"/>
        <s v="NOBLE ST CHTR-CHGO BULLS"/>
        <s v="NOBLE ST CHTR-COMER"/>
        <s v="NOBLE ST CHTR-GOLDER"/>
        <s v="NOBLE ST CHTR-MUCHIN"/>
        <s v="NOBLE ST CHTR-NOBLE"/>
        <s v="NOBLE ST CHTR-PRITZKER"/>
        <s v="NOBLE ST CHTR-RAUNER"/>
        <s v="NOBLE ST CHTR-ROWE CLARK"/>
        <s v="NOBLE ST CHTR-UIC"/>
        <s v="NOBLE STREET CHTR - JOHNSON"/>
        <s v="NOBLE STREET CHTR - PURPLE"/>
        <s v="NOBLE STREET CHTR - SILVER HS"/>
        <s v="NORTH-GRAND HS"/>
        <s v="NORTHSIDE PREP HS"/>
        <s v="NTH LAWNDALE CHTR-CHRISTIANA"/>
        <s v="NTH LAWNDALE CHTR-COLLINS"/>
        <s v="OGDEN HS"/>
        <s v="ORR HS"/>
        <s v="PAYTON HS"/>
        <s v="PERSPECTIVES CHTR - LEADERSHIP ACADE"/>
        <s v="PERSPECTIVES CHTR CALUMET TECH"/>
        <s v="PERSPECTIVES CHTR IIT"/>
        <s v="PERSPECTIVES CHTR JOSLIN"/>
        <s v="PHILLIPS HS"/>
        <s v="PHOENIX MILITARY HS"/>
        <s v="PROSSER HS"/>
        <s v="RABY HS"/>
        <s v="RICHARDS HS"/>
        <s v="RICKOVER HS"/>
        <s v="ROBESON HS"/>
        <s v="ROOSEVELT HS"/>
        <s v="SCHURZ HS"/>
        <s v="SENN HS"/>
        <s v="SHABAZZ CHTR-DUSABLE"/>
        <s v="SIMEON HS"/>
        <s v="SOLORIO HS"/>
        <s v="SOUTH SHORE INTL HS"/>
        <s v="SPRY HS"/>
        <s v="STEINMETZ COLLEGE PREP HS"/>
        <s v="SULLIVAN HS"/>
        <s v="TAFT HS"/>
        <s v="TEAM HS"/>
        <s v="TILDEN HS"/>
        <s v="UNIV OF CHGO CHTR-WOODLAWN"/>
        <s v="UNO CHTR - MAJOR HECTOR P.GARCIA"/>
        <s v="UPLIFT HS"/>
        <s v="URBAN PREP CHTR - BRONZEVILLE"/>
        <s v="URBAN PREP CHTR - WEST"/>
        <s v="URBAN PREP CHTR-ENGLEWOOD"/>
        <s v="VOISE HS"/>
        <s v="VON STEUBEN HS"/>
        <s v="WASHINGTON HS"/>
        <s v="WELLS HS"/>
        <s v="WORLD LANGUAGE HS"/>
        <s v="YNG WOMEN-CHTR CAMPUS"/>
        <s v="YOUNG HS"/>
        <m/>
      </sharedItems>
    </cacheField>
    <cacheField name="School" numFmtId="0">
      <sharedItems containsBlank="1"/>
    </cacheField>
    <cacheField name="EXPLORE Composite Scale Score" numFmtId="0">
      <sharedItems containsString="0" containsBlank="1" containsNumber="1" containsInteger="1" minValue="4" maxValue="25" count="23">
        <n v="20"/>
        <n v="19"/>
        <n v="18"/>
        <n v="17"/>
        <n v="16"/>
        <n v="15"/>
        <n v="14"/>
        <n v="13"/>
        <n v="12"/>
        <n v="11"/>
        <n v="10"/>
        <n v="9"/>
        <n v="22"/>
        <n v="21"/>
        <n v="23"/>
        <n v="8"/>
        <n v="7"/>
        <n v="24"/>
        <n v="5"/>
        <n v="6"/>
        <n v="25"/>
        <n v="4"/>
        <m/>
      </sharedItems>
    </cacheField>
    <cacheField name="Composite ACT (avg for school)" numFmtId="0">
      <sharedItems containsBlank="1" containsMixedTypes="1" containsNumber="1" containsInteger="1" minValue="15" maxValue="15"/>
    </cacheField>
    <cacheField name="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341">
  <r>
    <n v="7200"/>
    <n v="610380"/>
    <x v="0"/>
    <s v="Williams Prep Med HS"/>
    <x v="0"/>
    <s v="18.2"/>
    <s v=""/>
  </r>
  <r>
    <n v="7200"/>
    <n v="610380"/>
    <x v="0"/>
    <s v="Williams Prep Med HS"/>
    <x v="1"/>
    <s v="18.2"/>
    <s v=""/>
  </r>
  <r>
    <n v="7200"/>
    <n v="610380"/>
    <x v="0"/>
    <s v="Williams Prep Med HS"/>
    <x v="1"/>
    <s v="18.2"/>
    <s v=""/>
  </r>
  <r>
    <n v="7200"/>
    <n v="610380"/>
    <x v="0"/>
    <s v="Williams Prep Med HS"/>
    <x v="1"/>
    <s v="18.2"/>
    <s v=""/>
  </r>
  <r>
    <n v="7200"/>
    <n v="610380"/>
    <x v="0"/>
    <s v="Williams Prep Med HS"/>
    <x v="2"/>
    <s v="18.2"/>
    <s v=""/>
  </r>
  <r>
    <n v="7200"/>
    <n v="610380"/>
    <x v="0"/>
    <s v="Williams Prep Med HS"/>
    <x v="2"/>
    <s v="18.2"/>
    <s v=""/>
  </r>
  <r>
    <n v="7200"/>
    <n v="610380"/>
    <x v="0"/>
    <s v="Williams Prep Med HS"/>
    <x v="2"/>
    <s v="18.2"/>
    <s v=""/>
  </r>
  <r>
    <n v="7200"/>
    <n v="610380"/>
    <x v="0"/>
    <s v="Williams Prep Med HS"/>
    <x v="3"/>
    <s v="18.2"/>
    <s v=""/>
  </r>
  <r>
    <n v="7200"/>
    <n v="610380"/>
    <x v="0"/>
    <s v="Williams Prep Med HS"/>
    <x v="3"/>
    <s v="18.2"/>
    <s v=""/>
  </r>
  <r>
    <n v="7200"/>
    <n v="610380"/>
    <x v="0"/>
    <s v="Williams Prep Med HS"/>
    <x v="3"/>
    <s v="18.2"/>
    <s v=""/>
  </r>
  <r>
    <n v="7200"/>
    <n v="610380"/>
    <x v="0"/>
    <s v="Williams Prep Med HS"/>
    <x v="3"/>
    <s v="18.2"/>
    <s v=""/>
  </r>
  <r>
    <n v="7200"/>
    <n v="610380"/>
    <x v="0"/>
    <s v="Williams Prep Med HS"/>
    <x v="3"/>
    <s v="18.2"/>
    <s v=""/>
  </r>
  <r>
    <n v="7200"/>
    <n v="610380"/>
    <x v="0"/>
    <s v="Williams Prep Med HS"/>
    <x v="3"/>
    <s v="18.2"/>
    <s v=""/>
  </r>
  <r>
    <n v="7200"/>
    <n v="610380"/>
    <x v="0"/>
    <s v="Williams Prep Med HS"/>
    <x v="3"/>
    <s v="18.2"/>
    <s v=""/>
  </r>
  <r>
    <n v="7200"/>
    <n v="610380"/>
    <x v="0"/>
    <s v="Williams Prep Med HS"/>
    <x v="3"/>
    <s v="18.2"/>
    <s v=""/>
  </r>
  <r>
    <n v="7200"/>
    <n v="610380"/>
    <x v="0"/>
    <s v="Williams Prep Med HS"/>
    <x v="3"/>
    <s v="18.2"/>
    <s v=""/>
  </r>
  <r>
    <n v="7200"/>
    <n v="610380"/>
    <x v="0"/>
    <s v="Williams Prep Med HS"/>
    <x v="3"/>
    <s v="18.2"/>
    <s v=""/>
  </r>
  <r>
    <n v="7200"/>
    <n v="610380"/>
    <x v="0"/>
    <s v="Williams Prep Med HS"/>
    <x v="3"/>
    <s v="18.2"/>
    <s v=""/>
  </r>
  <r>
    <n v="7200"/>
    <n v="610380"/>
    <x v="0"/>
    <s v="Williams Prep Med HS"/>
    <x v="4"/>
    <s v="18.2"/>
    <s v=""/>
  </r>
  <r>
    <n v="7200"/>
    <n v="610380"/>
    <x v="0"/>
    <s v="Williams Prep Med HS"/>
    <x v="4"/>
    <s v="18.2"/>
    <s v=""/>
  </r>
  <r>
    <n v="7200"/>
    <n v="610380"/>
    <x v="0"/>
    <s v="Williams Prep Med HS"/>
    <x v="4"/>
    <s v="18.2"/>
    <s v=""/>
  </r>
  <r>
    <n v="7200"/>
    <n v="610380"/>
    <x v="0"/>
    <s v="Williams Prep Med HS"/>
    <x v="4"/>
    <s v="18.2"/>
    <s v=""/>
  </r>
  <r>
    <n v="7200"/>
    <n v="610380"/>
    <x v="0"/>
    <s v="Williams Prep Med HS"/>
    <x v="4"/>
    <s v="18.2"/>
    <s v=""/>
  </r>
  <r>
    <n v="7200"/>
    <n v="610380"/>
    <x v="0"/>
    <s v="Williams Prep Med HS"/>
    <x v="4"/>
    <s v="18.2"/>
    <s v=""/>
  </r>
  <r>
    <n v="7200"/>
    <n v="610380"/>
    <x v="0"/>
    <s v="Williams Prep Med HS"/>
    <x v="4"/>
    <s v="18.2"/>
    <s v=""/>
  </r>
  <r>
    <n v="7200"/>
    <n v="610380"/>
    <x v="0"/>
    <s v="Williams Prep Med HS"/>
    <x v="4"/>
    <s v="18.2"/>
    <s v=""/>
  </r>
  <r>
    <n v="7200"/>
    <n v="610380"/>
    <x v="0"/>
    <s v="Williams Prep Med HS"/>
    <x v="4"/>
    <s v="18.2"/>
    <s v=""/>
  </r>
  <r>
    <n v="7200"/>
    <n v="610380"/>
    <x v="0"/>
    <s v="Williams Prep Med HS"/>
    <x v="4"/>
    <s v="18.2"/>
    <s v=""/>
  </r>
  <r>
    <n v="7200"/>
    <n v="610380"/>
    <x v="0"/>
    <s v="Williams Prep Med HS"/>
    <x v="4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5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6"/>
    <s v="18.2"/>
    <s v=""/>
  </r>
  <r>
    <n v="7200"/>
    <n v="610380"/>
    <x v="0"/>
    <s v="Williams Prep Med HS"/>
    <x v="7"/>
    <s v="18.2"/>
    <s v=""/>
  </r>
  <r>
    <n v="7200"/>
    <n v="610380"/>
    <x v="0"/>
    <s v="Williams Prep Med HS"/>
    <x v="7"/>
    <s v="18.2"/>
    <s v=""/>
  </r>
  <r>
    <n v="7200"/>
    <n v="610380"/>
    <x v="0"/>
    <s v="Williams Prep Med HS"/>
    <x v="7"/>
    <s v="18.2"/>
    <s v=""/>
  </r>
  <r>
    <n v="7200"/>
    <n v="610380"/>
    <x v="0"/>
    <s v="Williams Prep Med HS"/>
    <x v="7"/>
    <s v="18.2"/>
    <s v=""/>
  </r>
  <r>
    <n v="7200"/>
    <n v="610380"/>
    <x v="0"/>
    <s v="Williams Prep Med HS"/>
    <x v="7"/>
    <s v="18.2"/>
    <s v=""/>
  </r>
  <r>
    <n v="7200"/>
    <n v="610380"/>
    <x v="0"/>
    <s v="Williams Prep Med HS"/>
    <x v="7"/>
    <s v="18.2"/>
    <s v=""/>
  </r>
  <r>
    <n v="7200"/>
    <n v="610380"/>
    <x v="0"/>
    <s v="Williams Prep Med HS"/>
    <x v="7"/>
    <s v="18.2"/>
    <s v=""/>
  </r>
  <r>
    <n v="7200"/>
    <n v="610380"/>
    <x v="0"/>
    <s v="Williams Prep Med HS"/>
    <x v="8"/>
    <s v="18.2"/>
    <s v=""/>
  </r>
  <r>
    <n v="7200"/>
    <n v="610380"/>
    <x v="0"/>
    <s v="Williams Prep Med HS"/>
    <x v="8"/>
    <s v="18.2"/>
    <s v=""/>
  </r>
  <r>
    <n v="7200"/>
    <n v="610380"/>
    <x v="0"/>
    <s v="Williams Prep Med HS"/>
    <x v="8"/>
    <s v="18.2"/>
    <s v=""/>
  </r>
  <r>
    <n v="7200"/>
    <n v="610380"/>
    <x v="0"/>
    <s v="Williams Prep Med HS"/>
    <x v="8"/>
    <s v="18.2"/>
    <s v=""/>
  </r>
  <r>
    <n v="7200"/>
    <n v="610380"/>
    <x v="0"/>
    <s v="Williams Prep Med HS"/>
    <x v="8"/>
    <s v="18.2"/>
    <s v=""/>
  </r>
  <r>
    <n v="7200"/>
    <n v="610380"/>
    <x v="0"/>
    <s v="Williams Prep Med HS"/>
    <x v="8"/>
    <s v="18.2"/>
    <s v=""/>
  </r>
  <r>
    <n v="7200"/>
    <n v="610380"/>
    <x v="0"/>
    <s v="Williams Prep Med HS"/>
    <x v="9"/>
    <s v="18.2"/>
    <s v=""/>
  </r>
  <r>
    <n v="7200"/>
    <n v="610380"/>
    <x v="0"/>
    <s v="Williams Prep Med HS"/>
    <x v="10"/>
    <s v="18.2"/>
    <s v=""/>
  </r>
  <r>
    <n v="7950"/>
    <n v="400010"/>
    <x v="1"/>
    <s v="ACE Tech Chtr HS"/>
    <x v="1"/>
    <s v="16.3"/>
    <s v="Charter"/>
  </r>
  <r>
    <n v="7950"/>
    <n v="400010"/>
    <x v="1"/>
    <s v="ACE Tech Chtr HS"/>
    <x v="1"/>
    <s v="16.3"/>
    <s v="Charter"/>
  </r>
  <r>
    <n v="7950"/>
    <n v="400010"/>
    <x v="1"/>
    <s v="ACE Tech Chtr HS"/>
    <x v="2"/>
    <s v="16.3"/>
    <s v="Charter"/>
  </r>
  <r>
    <n v="7950"/>
    <n v="400010"/>
    <x v="1"/>
    <s v="ACE Tech Chtr HS"/>
    <x v="2"/>
    <s v="16.3"/>
    <s v="Charter"/>
  </r>
  <r>
    <n v="7950"/>
    <n v="400010"/>
    <x v="1"/>
    <s v="ACE Tech Chtr HS"/>
    <x v="2"/>
    <s v="16.3"/>
    <s v="Charter"/>
  </r>
  <r>
    <n v="7950"/>
    <n v="400010"/>
    <x v="1"/>
    <s v="ACE Tech Chtr HS"/>
    <x v="3"/>
    <s v="16.3"/>
    <s v="Charter"/>
  </r>
  <r>
    <n v="7950"/>
    <n v="400010"/>
    <x v="1"/>
    <s v="ACE Tech Chtr HS"/>
    <x v="3"/>
    <s v="16.3"/>
    <s v="Charter"/>
  </r>
  <r>
    <n v="7950"/>
    <n v="400010"/>
    <x v="1"/>
    <s v="ACE Tech Chtr HS"/>
    <x v="3"/>
    <s v="16.3"/>
    <s v="Charter"/>
  </r>
  <r>
    <n v="7950"/>
    <n v="400010"/>
    <x v="1"/>
    <s v="ACE Tech Chtr HS"/>
    <x v="4"/>
    <s v="16.3"/>
    <s v="Charter"/>
  </r>
  <r>
    <n v="7950"/>
    <n v="400010"/>
    <x v="1"/>
    <s v="ACE Tech Chtr HS"/>
    <x v="4"/>
    <s v="16.3"/>
    <s v="Charter"/>
  </r>
  <r>
    <n v="7950"/>
    <n v="400010"/>
    <x v="1"/>
    <s v="ACE Tech Chtr HS"/>
    <x v="4"/>
    <s v="16.3"/>
    <s v="Charter"/>
  </r>
  <r>
    <n v="7950"/>
    <n v="400010"/>
    <x v="1"/>
    <s v="ACE Tech Chtr HS"/>
    <x v="4"/>
    <s v="16.3"/>
    <s v="Charter"/>
  </r>
  <r>
    <n v="7950"/>
    <n v="400010"/>
    <x v="1"/>
    <s v="ACE Tech Chtr HS"/>
    <x v="4"/>
    <s v="16.3"/>
    <s v="Charter"/>
  </r>
  <r>
    <n v="7950"/>
    <n v="400010"/>
    <x v="1"/>
    <s v="ACE Tech Chtr HS"/>
    <x v="5"/>
    <s v="16.3"/>
    <s v="Charter"/>
  </r>
  <r>
    <n v="7950"/>
    <n v="400010"/>
    <x v="1"/>
    <s v="ACE Tech Chtr HS"/>
    <x v="5"/>
    <s v="16.3"/>
    <s v="Charter"/>
  </r>
  <r>
    <n v="7950"/>
    <n v="400010"/>
    <x v="1"/>
    <s v="ACE Tech Chtr HS"/>
    <x v="5"/>
    <s v="16.3"/>
    <s v="Charter"/>
  </r>
  <r>
    <n v="7950"/>
    <n v="400010"/>
    <x v="1"/>
    <s v="ACE Tech Chtr HS"/>
    <x v="5"/>
    <s v="16.3"/>
    <s v="Charter"/>
  </r>
  <r>
    <n v="7950"/>
    <n v="400010"/>
    <x v="1"/>
    <s v="ACE Tech Chtr HS"/>
    <x v="5"/>
    <s v="16.3"/>
    <s v="Charter"/>
  </r>
  <r>
    <n v="7950"/>
    <n v="400010"/>
    <x v="1"/>
    <s v="ACE Tech Chtr HS"/>
    <x v="5"/>
    <s v="16.3"/>
    <s v="Charter"/>
  </r>
  <r>
    <n v="7950"/>
    <n v="400010"/>
    <x v="1"/>
    <s v="ACE Tech Chtr HS"/>
    <x v="5"/>
    <s v="16.3"/>
    <s v="Charter"/>
  </r>
  <r>
    <n v="7950"/>
    <n v="400010"/>
    <x v="1"/>
    <s v="ACE Tech Chtr HS"/>
    <x v="5"/>
    <s v="16.3"/>
    <s v="Charter"/>
  </r>
  <r>
    <n v="7950"/>
    <n v="400010"/>
    <x v="1"/>
    <s v="ACE Tech Chtr HS"/>
    <x v="5"/>
    <s v="16.3"/>
    <s v="Charter"/>
  </r>
  <r>
    <n v="7950"/>
    <n v="400010"/>
    <x v="1"/>
    <s v="ACE Tech Chtr HS"/>
    <x v="5"/>
    <s v="16.3"/>
    <s v="Charter"/>
  </r>
  <r>
    <n v="7950"/>
    <n v="400010"/>
    <x v="1"/>
    <s v="ACE Tech Chtr HS"/>
    <x v="5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6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7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8"/>
    <s v="16.3"/>
    <s v="Charter"/>
  </r>
  <r>
    <n v="7950"/>
    <n v="400010"/>
    <x v="1"/>
    <s v="ACE Tech Chtr HS"/>
    <x v="9"/>
    <s v="16.3"/>
    <s v="Charter"/>
  </r>
  <r>
    <n v="7950"/>
    <n v="400010"/>
    <x v="1"/>
    <s v="ACE Tech Chtr HS"/>
    <x v="9"/>
    <s v="16.3"/>
    <s v="Charter"/>
  </r>
  <r>
    <n v="7950"/>
    <n v="400010"/>
    <x v="1"/>
    <s v="ACE Tech Chtr HS"/>
    <x v="9"/>
    <s v="16.3"/>
    <s v="Charter"/>
  </r>
  <r>
    <n v="7950"/>
    <n v="400010"/>
    <x v="1"/>
    <s v="ACE Tech Chtr HS"/>
    <x v="9"/>
    <s v="16.3"/>
    <s v="Charter"/>
  </r>
  <r>
    <n v="7950"/>
    <n v="400010"/>
    <x v="1"/>
    <s v="ACE Tech Chtr HS"/>
    <x v="9"/>
    <s v="16.3"/>
    <s v="Charter"/>
  </r>
  <r>
    <n v="7950"/>
    <n v="400010"/>
    <x v="1"/>
    <s v="ACE Tech Chtr HS"/>
    <x v="9"/>
    <s v="16.3"/>
    <s v="Charter"/>
  </r>
  <r>
    <n v="7950"/>
    <n v="400010"/>
    <x v="1"/>
    <s v="ACE Tech Chtr HS"/>
    <x v="9"/>
    <s v="16.3"/>
    <s v="Charter"/>
  </r>
  <r>
    <n v="7950"/>
    <n v="400010"/>
    <x v="1"/>
    <s v="ACE Tech Chtr HS"/>
    <x v="9"/>
    <s v="16.3"/>
    <s v="Charter"/>
  </r>
  <r>
    <n v="7950"/>
    <n v="400010"/>
    <x v="1"/>
    <s v="ACE Tech Chtr HS"/>
    <x v="9"/>
    <s v="16.3"/>
    <s v="Charter"/>
  </r>
  <r>
    <n v="7950"/>
    <n v="400010"/>
    <x v="1"/>
    <s v="ACE Tech Chtr HS"/>
    <x v="9"/>
    <s v="16.3"/>
    <s v="Charter"/>
  </r>
  <r>
    <n v="7950"/>
    <n v="400010"/>
    <x v="1"/>
    <s v="ACE Tech Chtr HS"/>
    <x v="9"/>
    <s v="16.3"/>
    <s v="Charter"/>
  </r>
  <r>
    <n v="7950"/>
    <n v="400010"/>
    <x v="1"/>
    <s v="ACE Tech Chtr HS"/>
    <x v="9"/>
    <s v="16.3"/>
    <s v="Charter"/>
  </r>
  <r>
    <n v="7950"/>
    <n v="400010"/>
    <x v="1"/>
    <s v="ACE Tech Chtr HS"/>
    <x v="9"/>
    <s v="16.3"/>
    <s v="Charter"/>
  </r>
  <r>
    <n v="7950"/>
    <n v="400010"/>
    <x v="1"/>
    <s v="ACE Tech Chtr HS"/>
    <x v="10"/>
    <s v="16.3"/>
    <s v="Charter"/>
  </r>
  <r>
    <n v="7950"/>
    <n v="400010"/>
    <x v="1"/>
    <s v="ACE Tech Chtr HS"/>
    <x v="10"/>
    <s v="16.3"/>
    <s v="Charter"/>
  </r>
  <r>
    <n v="7950"/>
    <n v="400010"/>
    <x v="1"/>
    <s v="ACE Tech Chtr HS"/>
    <x v="10"/>
    <s v="16.3"/>
    <s v="Charter"/>
  </r>
  <r>
    <n v="7950"/>
    <n v="400010"/>
    <x v="1"/>
    <s v="ACE Tech Chtr HS"/>
    <x v="10"/>
    <s v="16.3"/>
    <s v="Charter"/>
  </r>
  <r>
    <n v="7950"/>
    <n v="400010"/>
    <x v="1"/>
    <s v="ACE Tech Chtr HS"/>
    <x v="10"/>
    <s v="16.3"/>
    <s v="Charter"/>
  </r>
  <r>
    <n v="7950"/>
    <n v="400010"/>
    <x v="1"/>
    <s v="ACE Tech Chtr HS"/>
    <x v="10"/>
    <s v="16.3"/>
    <s v="Charter"/>
  </r>
  <r>
    <n v="7950"/>
    <n v="400010"/>
    <x v="1"/>
    <s v="ACE Tech Chtr HS"/>
    <x v="10"/>
    <s v="16.3"/>
    <s v="Charter"/>
  </r>
  <r>
    <n v="7950"/>
    <n v="400010"/>
    <x v="1"/>
    <s v="ACE Tech Chtr HS"/>
    <x v="10"/>
    <s v="16.3"/>
    <s v="Charter"/>
  </r>
  <r>
    <n v="7950"/>
    <n v="400010"/>
    <x v="1"/>
    <s v="ACE Tech Chtr HS"/>
    <x v="10"/>
    <s v="16.3"/>
    <s v="Charter"/>
  </r>
  <r>
    <n v="7950"/>
    <n v="400010"/>
    <x v="1"/>
    <s v="ACE Tech Chtr HS"/>
    <x v="11"/>
    <s v="16.3"/>
    <s v="Charter"/>
  </r>
  <r>
    <n v="7950"/>
    <n v="400010"/>
    <x v="1"/>
    <s v="ACE Tech Chtr HS"/>
    <x v="11"/>
    <s v="16.3"/>
    <s v="Charter"/>
  </r>
  <r>
    <n v="1055"/>
    <n v="610513"/>
    <x v="2"/>
    <s v="Air Force Acad HS"/>
    <x v="12"/>
    <s v="18.1"/>
    <s v="Performance"/>
  </r>
  <r>
    <n v="1055"/>
    <n v="610513"/>
    <x v="2"/>
    <s v="Air Force Acad HS"/>
    <x v="13"/>
    <s v="18.1"/>
    <s v="Performance"/>
  </r>
  <r>
    <n v="1055"/>
    <n v="610513"/>
    <x v="2"/>
    <s v="Air Force Acad HS"/>
    <x v="0"/>
    <s v="18.1"/>
    <s v="Performance"/>
  </r>
  <r>
    <n v="1055"/>
    <n v="610513"/>
    <x v="2"/>
    <s v="Air Force Acad HS"/>
    <x v="0"/>
    <s v="18.1"/>
    <s v="Performance"/>
  </r>
  <r>
    <n v="1055"/>
    <n v="610513"/>
    <x v="2"/>
    <s v="Air Force Acad HS"/>
    <x v="0"/>
    <s v="18.1"/>
    <s v="Performance"/>
  </r>
  <r>
    <n v="1055"/>
    <n v="610513"/>
    <x v="2"/>
    <s v="Air Force Acad HS"/>
    <x v="0"/>
    <s v="18.1"/>
    <s v="Performance"/>
  </r>
  <r>
    <n v="1055"/>
    <n v="610513"/>
    <x v="2"/>
    <s v="Air Force Acad HS"/>
    <x v="0"/>
    <s v="18.1"/>
    <s v="Performance"/>
  </r>
  <r>
    <n v="1055"/>
    <n v="610513"/>
    <x v="2"/>
    <s v="Air Force Acad HS"/>
    <x v="1"/>
    <s v="18.1"/>
    <s v="Performance"/>
  </r>
  <r>
    <n v="1055"/>
    <n v="610513"/>
    <x v="2"/>
    <s v="Air Force Acad HS"/>
    <x v="1"/>
    <s v="18.1"/>
    <s v="Performance"/>
  </r>
  <r>
    <n v="1055"/>
    <n v="610513"/>
    <x v="2"/>
    <s v="Air Force Acad HS"/>
    <x v="1"/>
    <s v="18.1"/>
    <s v="Performance"/>
  </r>
  <r>
    <n v="1055"/>
    <n v="610513"/>
    <x v="2"/>
    <s v="Air Force Acad HS"/>
    <x v="1"/>
    <s v="18.1"/>
    <s v="Performance"/>
  </r>
  <r>
    <n v="1055"/>
    <n v="610513"/>
    <x v="2"/>
    <s v="Air Force Acad HS"/>
    <x v="1"/>
    <s v="18.1"/>
    <s v="Performance"/>
  </r>
  <r>
    <n v="1055"/>
    <n v="610513"/>
    <x v="2"/>
    <s v="Air Force Acad HS"/>
    <x v="2"/>
    <s v="18.1"/>
    <s v="Performance"/>
  </r>
  <r>
    <n v="1055"/>
    <n v="610513"/>
    <x v="2"/>
    <s v="Air Force Acad HS"/>
    <x v="2"/>
    <s v="18.1"/>
    <s v="Performance"/>
  </r>
  <r>
    <n v="1055"/>
    <n v="610513"/>
    <x v="2"/>
    <s v="Air Force Acad HS"/>
    <x v="2"/>
    <s v="18.1"/>
    <s v="Performance"/>
  </r>
  <r>
    <n v="1055"/>
    <n v="610513"/>
    <x v="2"/>
    <s v="Air Force Acad HS"/>
    <x v="2"/>
    <s v="18.1"/>
    <s v="Performance"/>
  </r>
  <r>
    <n v="1055"/>
    <n v="610513"/>
    <x v="2"/>
    <s v="Air Force Acad HS"/>
    <x v="2"/>
    <s v="18.1"/>
    <s v="Performance"/>
  </r>
  <r>
    <n v="1055"/>
    <n v="610513"/>
    <x v="2"/>
    <s v="Air Force Acad HS"/>
    <x v="2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3"/>
    <s v="18.1"/>
    <s v="Performance"/>
  </r>
  <r>
    <n v="1055"/>
    <n v="610513"/>
    <x v="2"/>
    <s v="Air Force Acad HS"/>
    <x v="4"/>
    <s v="18.1"/>
    <s v="Performance"/>
  </r>
  <r>
    <n v="1055"/>
    <n v="610513"/>
    <x v="2"/>
    <s v="Air Force Acad HS"/>
    <x v="4"/>
    <s v="18.1"/>
    <s v="Performance"/>
  </r>
  <r>
    <n v="1055"/>
    <n v="610513"/>
    <x v="2"/>
    <s v="Air Force Acad HS"/>
    <x v="4"/>
    <s v="18.1"/>
    <s v="Performance"/>
  </r>
  <r>
    <n v="1055"/>
    <n v="610513"/>
    <x v="2"/>
    <s v="Air Force Acad HS"/>
    <x v="4"/>
    <s v="18.1"/>
    <s v="Performance"/>
  </r>
  <r>
    <n v="1055"/>
    <n v="610513"/>
    <x v="2"/>
    <s v="Air Force Acad HS"/>
    <x v="4"/>
    <s v="18.1"/>
    <s v="Performance"/>
  </r>
  <r>
    <n v="1055"/>
    <n v="610513"/>
    <x v="2"/>
    <s v="Air Force Acad HS"/>
    <x v="4"/>
    <s v="18.1"/>
    <s v="Performance"/>
  </r>
  <r>
    <n v="1055"/>
    <n v="610513"/>
    <x v="2"/>
    <s v="Air Force Acad HS"/>
    <x v="4"/>
    <s v="18.1"/>
    <s v="Performance"/>
  </r>
  <r>
    <n v="1055"/>
    <n v="610513"/>
    <x v="2"/>
    <s v="Air Force Acad HS"/>
    <x v="4"/>
    <s v="18.1"/>
    <s v="Performance"/>
  </r>
  <r>
    <n v="1055"/>
    <n v="610513"/>
    <x v="2"/>
    <s v="Air Force Acad HS"/>
    <x v="4"/>
    <s v="18.1"/>
    <s v="Performance"/>
  </r>
  <r>
    <n v="1055"/>
    <n v="610513"/>
    <x v="2"/>
    <s v="Air Force Acad HS"/>
    <x v="4"/>
    <s v="18.1"/>
    <s v="Performance"/>
  </r>
  <r>
    <n v="1055"/>
    <n v="610513"/>
    <x v="2"/>
    <s v="Air Force Acad HS"/>
    <x v="4"/>
    <s v="18.1"/>
    <s v="Performance"/>
  </r>
  <r>
    <n v="1055"/>
    <n v="610513"/>
    <x v="2"/>
    <s v="Air Force Acad HS"/>
    <x v="4"/>
    <s v="18.1"/>
    <s v="Performance"/>
  </r>
  <r>
    <n v="1055"/>
    <n v="610513"/>
    <x v="2"/>
    <s v="Air Force Acad HS"/>
    <x v="4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5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6"/>
    <s v="18.1"/>
    <s v="Performance"/>
  </r>
  <r>
    <n v="1055"/>
    <n v="610513"/>
    <x v="2"/>
    <s v="Air Force Acad HS"/>
    <x v="7"/>
    <s v="18.1"/>
    <s v="Performance"/>
  </r>
  <r>
    <n v="1055"/>
    <n v="610513"/>
    <x v="2"/>
    <s v="Air Force Acad HS"/>
    <x v="7"/>
    <s v="18.1"/>
    <s v="Performance"/>
  </r>
  <r>
    <n v="1055"/>
    <n v="610513"/>
    <x v="2"/>
    <s v="Air Force Acad HS"/>
    <x v="7"/>
    <s v="18.1"/>
    <s v="Performance"/>
  </r>
  <r>
    <n v="1055"/>
    <n v="610513"/>
    <x v="2"/>
    <s v="Air Force Acad HS"/>
    <x v="7"/>
    <s v="18.1"/>
    <s v="Performance"/>
  </r>
  <r>
    <n v="1055"/>
    <n v="610513"/>
    <x v="2"/>
    <s v="Air Force Acad HS"/>
    <x v="7"/>
    <s v="18.1"/>
    <s v="Performance"/>
  </r>
  <r>
    <n v="1055"/>
    <n v="610513"/>
    <x v="2"/>
    <s v="Air Force Acad HS"/>
    <x v="7"/>
    <s v="18.1"/>
    <s v="Performance"/>
  </r>
  <r>
    <n v="1055"/>
    <n v="610513"/>
    <x v="2"/>
    <s v="Air Force Acad HS"/>
    <x v="7"/>
    <s v="18.1"/>
    <s v="Performance"/>
  </r>
  <r>
    <n v="1055"/>
    <n v="610513"/>
    <x v="2"/>
    <s v="Air Force Acad HS"/>
    <x v="7"/>
    <s v="18.1"/>
    <s v="Performance"/>
  </r>
  <r>
    <n v="1055"/>
    <n v="610513"/>
    <x v="2"/>
    <s v="Air Force Acad HS"/>
    <x v="7"/>
    <s v="18.1"/>
    <s v="Performance"/>
  </r>
  <r>
    <n v="1055"/>
    <n v="610513"/>
    <x v="2"/>
    <s v="Air Force Acad HS"/>
    <x v="7"/>
    <s v="18.1"/>
    <s v="Performance"/>
  </r>
  <r>
    <n v="1055"/>
    <n v="610513"/>
    <x v="2"/>
    <s v="Air Force Acad HS"/>
    <x v="7"/>
    <s v="18.1"/>
    <s v="Performance"/>
  </r>
  <r>
    <n v="1055"/>
    <n v="610513"/>
    <x v="2"/>
    <s v="Air Force Acad HS"/>
    <x v="7"/>
    <s v="18.1"/>
    <s v="Performance"/>
  </r>
  <r>
    <n v="1055"/>
    <n v="610513"/>
    <x v="2"/>
    <s v="Air Force Acad HS"/>
    <x v="7"/>
    <s v="18.1"/>
    <s v="Performance"/>
  </r>
  <r>
    <n v="1055"/>
    <n v="610513"/>
    <x v="2"/>
    <s v="Air Force Acad HS"/>
    <x v="7"/>
    <s v="18.1"/>
    <s v="Performance"/>
  </r>
  <r>
    <n v="1055"/>
    <n v="610513"/>
    <x v="2"/>
    <s v="Air Force Acad HS"/>
    <x v="8"/>
    <s v="18.1"/>
    <s v="Performance"/>
  </r>
  <r>
    <n v="1055"/>
    <n v="610513"/>
    <x v="2"/>
    <s v="Air Force Acad HS"/>
    <x v="8"/>
    <s v="18.1"/>
    <s v="Performance"/>
  </r>
  <r>
    <n v="1055"/>
    <n v="610513"/>
    <x v="2"/>
    <s v="Air Force Acad HS"/>
    <x v="8"/>
    <s v="18.1"/>
    <s v="Performance"/>
  </r>
  <r>
    <n v="1055"/>
    <n v="610513"/>
    <x v="2"/>
    <s v="Air Force Acad HS"/>
    <x v="8"/>
    <s v="18.1"/>
    <s v="Performance"/>
  </r>
  <r>
    <n v="1055"/>
    <n v="610513"/>
    <x v="2"/>
    <s v="Air Force Acad HS"/>
    <x v="8"/>
    <s v="18.1"/>
    <s v="Performance"/>
  </r>
  <r>
    <n v="1055"/>
    <n v="610513"/>
    <x v="2"/>
    <s v="Air Force Acad HS"/>
    <x v="8"/>
    <s v="18.1"/>
    <s v="Performance"/>
  </r>
  <r>
    <n v="1055"/>
    <n v="610513"/>
    <x v="2"/>
    <s v="Air Force Acad HS"/>
    <x v="8"/>
    <s v="18.1"/>
    <s v="Performance"/>
  </r>
  <r>
    <n v="1055"/>
    <n v="610513"/>
    <x v="2"/>
    <s v="Air Force Acad HS"/>
    <x v="8"/>
    <s v="18.1"/>
    <s v="Performance"/>
  </r>
  <r>
    <n v="1055"/>
    <n v="610513"/>
    <x v="2"/>
    <s v="Air Force Acad HS"/>
    <x v="8"/>
    <s v="18.1"/>
    <s v="Performance"/>
  </r>
  <r>
    <n v="1055"/>
    <n v="610513"/>
    <x v="2"/>
    <s v="Air Force Acad HS"/>
    <x v="8"/>
    <s v="18.1"/>
    <s v="Performance"/>
  </r>
  <r>
    <n v="1055"/>
    <n v="610513"/>
    <x v="2"/>
    <s v="Air Force Acad HS"/>
    <x v="9"/>
    <s v="18.1"/>
    <s v="Performance"/>
  </r>
  <r>
    <n v="1055"/>
    <n v="610513"/>
    <x v="2"/>
    <s v="Air Force Acad HS"/>
    <x v="9"/>
    <s v="18.1"/>
    <s v="Performance"/>
  </r>
  <r>
    <n v="1055"/>
    <n v="610513"/>
    <x v="2"/>
    <s v="Air Force Acad HS"/>
    <x v="9"/>
    <s v="18.1"/>
    <s v="Performance"/>
  </r>
  <r>
    <n v="1055"/>
    <n v="610513"/>
    <x v="2"/>
    <s v="Air Force Acad HS"/>
    <x v="9"/>
    <s v="18.1"/>
    <s v="Performance"/>
  </r>
  <r>
    <n v="1055"/>
    <n v="610513"/>
    <x v="2"/>
    <s v="Air Force Acad HS"/>
    <x v="9"/>
    <s v="18.1"/>
    <s v="Performance"/>
  </r>
  <r>
    <n v="1055"/>
    <n v="610513"/>
    <x v="2"/>
    <s v="Air Force Acad HS"/>
    <x v="9"/>
    <s v="18.1"/>
    <s v="Performance"/>
  </r>
  <r>
    <n v="1055"/>
    <n v="610513"/>
    <x v="2"/>
    <s v="Air Force Acad HS"/>
    <x v="10"/>
    <s v="18.1"/>
    <s v="Performance"/>
  </r>
  <r>
    <n v="1055"/>
    <n v="610513"/>
    <x v="2"/>
    <s v="Air Force Acad HS"/>
    <x v="10"/>
    <s v="18.1"/>
    <s v="Performance"/>
  </r>
  <r>
    <n v="8035"/>
    <n v="610524"/>
    <x v="3"/>
    <s v="Alcott HS"/>
    <x v="13"/>
    <s v="16.9"/>
    <s v=""/>
  </r>
  <r>
    <n v="8035"/>
    <n v="610524"/>
    <x v="3"/>
    <s v="Alcott HS"/>
    <x v="13"/>
    <s v="16.9"/>
    <s v=""/>
  </r>
  <r>
    <n v="8035"/>
    <n v="610524"/>
    <x v="3"/>
    <s v="Alcott HS"/>
    <x v="0"/>
    <s v="16.9"/>
    <s v=""/>
  </r>
  <r>
    <n v="8035"/>
    <n v="610524"/>
    <x v="3"/>
    <s v="Alcott HS"/>
    <x v="1"/>
    <s v="16.9"/>
    <s v=""/>
  </r>
  <r>
    <n v="8035"/>
    <n v="610524"/>
    <x v="3"/>
    <s v="Alcott HS"/>
    <x v="2"/>
    <s v="16.9"/>
    <s v=""/>
  </r>
  <r>
    <n v="8035"/>
    <n v="610524"/>
    <x v="3"/>
    <s v="Alcott HS"/>
    <x v="2"/>
    <s v="16.9"/>
    <s v=""/>
  </r>
  <r>
    <n v="8035"/>
    <n v="610524"/>
    <x v="3"/>
    <s v="Alcott HS"/>
    <x v="3"/>
    <s v="16.9"/>
    <s v=""/>
  </r>
  <r>
    <n v="8035"/>
    <n v="610524"/>
    <x v="3"/>
    <s v="Alcott HS"/>
    <x v="3"/>
    <s v="16.9"/>
    <s v=""/>
  </r>
  <r>
    <n v="8035"/>
    <n v="610524"/>
    <x v="3"/>
    <s v="Alcott HS"/>
    <x v="3"/>
    <s v="16.9"/>
    <s v=""/>
  </r>
  <r>
    <n v="8035"/>
    <n v="610524"/>
    <x v="3"/>
    <s v="Alcott HS"/>
    <x v="4"/>
    <s v="16.9"/>
    <s v=""/>
  </r>
  <r>
    <n v="8035"/>
    <n v="610524"/>
    <x v="3"/>
    <s v="Alcott HS"/>
    <x v="4"/>
    <s v="16.9"/>
    <s v=""/>
  </r>
  <r>
    <n v="8035"/>
    <n v="610524"/>
    <x v="3"/>
    <s v="Alcott HS"/>
    <x v="4"/>
    <s v="16.9"/>
    <s v=""/>
  </r>
  <r>
    <n v="8035"/>
    <n v="610524"/>
    <x v="3"/>
    <s v="Alcott HS"/>
    <x v="4"/>
    <s v="16.9"/>
    <s v=""/>
  </r>
  <r>
    <n v="8035"/>
    <n v="610524"/>
    <x v="3"/>
    <s v="Alcott HS"/>
    <x v="4"/>
    <s v="16.9"/>
    <s v=""/>
  </r>
  <r>
    <n v="8035"/>
    <n v="610524"/>
    <x v="3"/>
    <s v="Alcott HS"/>
    <x v="4"/>
    <s v="16.9"/>
    <s v=""/>
  </r>
  <r>
    <n v="8035"/>
    <n v="610524"/>
    <x v="3"/>
    <s v="Alcott HS"/>
    <x v="5"/>
    <s v="16.9"/>
    <s v=""/>
  </r>
  <r>
    <n v="8035"/>
    <n v="610524"/>
    <x v="3"/>
    <s v="Alcott HS"/>
    <x v="5"/>
    <s v="16.9"/>
    <s v=""/>
  </r>
  <r>
    <n v="8035"/>
    <n v="610524"/>
    <x v="3"/>
    <s v="Alcott HS"/>
    <x v="5"/>
    <s v="16.9"/>
    <s v=""/>
  </r>
  <r>
    <n v="8035"/>
    <n v="610524"/>
    <x v="3"/>
    <s v="Alcott HS"/>
    <x v="5"/>
    <s v="16.9"/>
    <s v=""/>
  </r>
  <r>
    <n v="8035"/>
    <n v="610524"/>
    <x v="3"/>
    <s v="Alcott HS"/>
    <x v="5"/>
    <s v="16.9"/>
    <s v=""/>
  </r>
  <r>
    <n v="8035"/>
    <n v="610524"/>
    <x v="3"/>
    <s v="Alcott HS"/>
    <x v="5"/>
    <s v="16.9"/>
    <s v=""/>
  </r>
  <r>
    <n v="8035"/>
    <n v="610524"/>
    <x v="3"/>
    <s v="Alcott HS"/>
    <x v="5"/>
    <s v="16.9"/>
    <s v=""/>
  </r>
  <r>
    <n v="8035"/>
    <n v="610524"/>
    <x v="3"/>
    <s v="Alcott HS"/>
    <x v="5"/>
    <s v="16.9"/>
    <s v=""/>
  </r>
  <r>
    <n v="8035"/>
    <n v="610524"/>
    <x v="3"/>
    <s v="Alcott HS"/>
    <x v="5"/>
    <s v="16.9"/>
    <s v=""/>
  </r>
  <r>
    <n v="8035"/>
    <n v="610524"/>
    <x v="3"/>
    <s v="Alcott HS"/>
    <x v="5"/>
    <s v="16.9"/>
    <s v=""/>
  </r>
  <r>
    <n v="8035"/>
    <n v="610524"/>
    <x v="3"/>
    <s v="Alcott HS"/>
    <x v="6"/>
    <s v="16.9"/>
    <s v=""/>
  </r>
  <r>
    <n v="8035"/>
    <n v="610524"/>
    <x v="3"/>
    <s v="Alcott HS"/>
    <x v="6"/>
    <s v="16.9"/>
    <s v=""/>
  </r>
  <r>
    <n v="8035"/>
    <n v="610524"/>
    <x v="3"/>
    <s v="Alcott HS"/>
    <x v="6"/>
    <s v="16.9"/>
    <s v=""/>
  </r>
  <r>
    <n v="8035"/>
    <n v="610524"/>
    <x v="3"/>
    <s v="Alcott HS"/>
    <x v="6"/>
    <s v="16.9"/>
    <s v=""/>
  </r>
  <r>
    <n v="8035"/>
    <n v="610524"/>
    <x v="3"/>
    <s v="Alcott HS"/>
    <x v="6"/>
    <s v="16.9"/>
    <s v=""/>
  </r>
  <r>
    <n v="8035"/>
    <n v="610524"/>
    <x v="3"/>
    <s v="Alcott HS"/>
    <x v="6"/>
    <s v="16.9"/>
    <s v=""/>
  </r>
  <r>
    <n v="8035"/>
    <n v="610524"/>
    <x v="3"/>
    <s v="Alcott HS"/>
    <x v="6"/>
    <s v="16.9"/>
    <s v=""/>
  </r>
  <r>
    <n v="8035"/>
    <n v="610524"/>
    <x v="3"/>
    <s v="Alcott HS"/>
    <x v="6"/>
    <s v="16.9"/>
    <s v=""/>
  </r>
  <r>
    <n v="8035"/>
    <n v="610524"/>
    <x v="3"/>
    <s v="Alcott HS"/>
    <x v="6"/>
    <s v="16.9"/>
    <s v=""/>
  </r>
  <r>
    <n v="8035"/>
    <n v="610524"/>
    <x v="3"/>
    <s v="Alcott HS"/>
    <x v="6"/>
    <s v="16.9"/>
    <s v=""/>
  </r>
  <r>
    <n v="8035"/>
    <n v="610524"/>
    <x v="3"/>
    <s v="Alcott HS"/>
    <x v="6"/>
    <s v="16.9"/>
    <s v=""/>
  </r>
  <r>
    <n v="8035"/>
    <n v="610524"/>
    <x v="3"/>
    <s v="Alcott HS"/>
    <x v="6"/>
    <s v="16.9"/>
    <s v=""/>
  </r>
  <r>
    <n v="8035"/>
    <n v="610524"/>
    <x v="3"/>
    <s v="Alcott HS"/>
    <x v="7"/>
    <s v="16.9"/>
    <s v=""/>
  </r>
  <r>
    <n v="8035"/>
    <n v="610524"/>
    <x v="3"/>
    <s v="Alcott HS"/>
    <x v="7"/>
    <s v="16.9"/>
    <s v=""/>
  </r>
  <r>
    <n v="8035"/>
    <n v="610524"/>
    <x v="3"/>
    <s v="Alcott HS"/>
    <x v="7"/>
    <s v="16.9"/>
    <s v=""/>
  </r>
  <r>
    <n v="8035"/>
    <n v="610524"/>
    <x v="3"/>
    <s v="Alcott HS"/>
    <x v="7"/>
    <s v="16.9"/>
    <s v=""/>
  </r>
  <r>
    <n v="8035"/>
    <n v="610524"/>
    <x v="3"/>
    <s v="Alcott HS"/>
    <x v="7"/>
    <s v="16.9"/>
    <s v=""/>
  </r>
  <r>
    <n v="8035"/>
    <n v="610524"/>
    <x v="3"/>
    <s v="Alcott HS"/>
    <x v="8"/>
    <s v="16.9"/>
    <s v=""/>
  </r>
  <r>
    <n v="8035"/>
    <n v="610524"/>
    <x v="3"/>
    <s v="Alcott HS"/>
    <x v="8"/>
    <s v="16.9"/>
    <s v=""/>
  </r>
  <r>
    <n v="8035"/>
    <n v="610524"/>
    <x v="3"/>
    <s v="Alcott HS"/>
    <x v="8"/>
    <s v="16.9"/>
    <s v=""/>
  </r>
  <r>
    <n v="8035"/>
    <n v="610524"/>
    <x v="3"/>
    <s v="Alcott HS"/>
    <x v="8"/>
    <s v="16.9"/>
    <s v=""/>
  </r>
  <r>
    <n v="8035"/>
    <n v="610524"/>
    <x v="3"/>
    <s v="Alcott HS"/>
    <x v="8"/>
    <s v="16.9"/>
    <s v=""/>
  </r>
  <r>
    <n v="8035"/>
    <n v="610524"/>
    <x v="3"/>
    <s v="Alcott HS"/>
    <x v="8"/>
    <s v="16.9"/>
    <s v=""/>
  </r>
  <r>
    <n v="8035"/>
    <n v="610524"/>
    <x v="3"/>
    <s v="Alcott HS"/>
    <x v="8"/>
    <s v="16.9"/>
    <s v=""/>
  </r>
  <r>
    <n v="8035"/>
    <n v="610524"/>
    <x v="3"/>
    <s v="Alcott HS"/>
    <x v="9"/>
    <s v="16.9"/>
    <s v=""/>
  </r>
  <r>
    <n v="8035"/>
    <n v="610524"/>
    <x v="3"/>
    <s v="Alcott HS"/>
    <x v="9"/>
    <s v="16.9"/>
    <s v=""/>
  </r>
  <r>
    <n v="8035"/>
    <n v="610524"/>
    <x v="3"/>
    <s v="Alcott HS"/>
    <x v="9"/>
    <s v="16.9"/>
    <s v=""/>
  </r>
  <r>
    <n v="8035"/>
    <n v="610524"/>
    <x v="3"/>
    <s v="Alcott HS"/>
    <x v="9"/>
    <s v="16.9"/>
    <s v=""/>
  </r>
  <r>
    <n v="8035"/>
    <n v="610524"/>
    <x v="3"/>
    <s v="Alcott HS"/>
    <x v="9"/>
    <s v="16.9"/>
    <s v=""/>
  </r>
  <r>
    <n v="8035"/>
    <n v="610524"/>
    <x v="3"/>
    <s v="Alcott HS"/>
    <x v="9"/>
    <s v="16.9"/>
    <s v=""/>
  </r>
  <r>
    <n v="8035"/>
    <n v="610524"/>
    <x v="3"/>
    <s v="Alcott HS"/>
    <x v="10"/>
    <s v="16.9"/>
    <s v=""/>
  </r>
  <r>
    <n v="8035"/>
    <n v="610524"/>
    <x v="3"/>
    <s v="Alcott HS"/>
    <x v="10"/>
    <s v="16.9"/>
    <s v=""/>
  </r>
  <r>
    <n v="8035"/>
    <n v="610524"/>
    <x v="3"/>
    <s v="Alcott HS"/>
    <x v="10"/>
    <s v="16.9"/>
    <s v=""/>
  </r>
  <r>
    <n v="8035"/>
    <n v="610524"/>
    <x v="3"/>
    <s v="Alcott HS"/>
    <x v="10"/>
    <s v="16.9"/>
    <s v=""/>
  </r>
  <r>
    <n v="8035"/>
    <n v="610524"/>
    <x v="3"/>
    <s v="Alcott HS"/>
    <x v="11"/>
    <s v="16.9"/>
    <s v=""/>
  </r>
  <r>
    <n v="2035"/>
    <m/>
    <x v="4"/>
    <s v=""/>
    <x v="0"/>
    <s v=""/>
    <s v=""/>
  </r>
  <r>
    <n v="2035"/>
    <m/>
    <x v="4"/>
    <s v=""/>
    <x v="0"/>
    <s v=""/>
    <s v=""/>
  </r>
  <r>
    <n v="2035"/>
    <m/>
    <x v="4"/>
    <s v=""/>
    <x v="1"/>
    <s v=""/>
    <s v=""/>
  </r>
  <r>
    <n v="2035"/>
    <m/>
    <x v="4"/>
    <s v=""/>
    <x v="2"/>
    <s v=""/>
    <s v=""/>
  </r>
  <r>
    <n v="2035"/>
    <m/>
    <x v="4"/>
    <s v=""/>
    <x v="2"/>
    <s v=""/>
    <s v=""/>
  </r>
  <r>
    <n v="2035"/>
    <m/>
    <x v="4"/>
    <s v=""/>
    <x v="3"/>
    <s v=""/>
    <s v=""/>
  </r>
  <r>
    <n v="2035"/>
    <m/>
    <x v="4"/>
    <s v=""/>
    <x v="3"/>
    <s v=""/>
    <s v=""/>
  </r>
  <r>
    <n v="2035"/>
    <m/>
    <x v="4"/>
    <s v=""/>
    <x v="4"/>
    <s v=""/>
    <s v=""/>
  </r>
  <r>
    <n v="2035"/>
    <m/>
    <x v="4"/>
    <s v=""/>
    <x v="4"/>
    <s v=""/>
    <s v=""/>
  </r>
  <r>
    <n v="2035"/>
    <m/>
    <x v="4"/>
    <s v=""/>
    <x v="4"/>
    <s v=""/>
    <s v=""/>
  </r>
  <r>
    <n v="2035"/>
    <m/>
    <x v="4"/>
    <s v=""/>
    <x v="4"/>
    <s v=""/>
    <s v=""/>
  </r>
  <r>
    <n v="2035"/>
    <m/>
    <x v="4"/>
    <s v=""/>
    <x v="4"/>
    <s v=""/>
    <s v=""/>
  </r>
  <r>
    <n v="2035"/>
    <m/>
    <x v="4"/>
    <s v=""/>
    <x v="5"/>
    <s v=""/>
    <s v=""/>
  </r>
  <r>
    <n v="2035"/>
    <m/>
    <x v="4"/>
    <s v=""/>
    <x v="5"/>
    <s v=""/>
    <s v=""/>
  </r>
  <r>
    <n v="2035"/>
    <m/>
    <x v="4"/>
    <s v=""/>
    <x v="5"/>
    <s v=""/>
    <s v=""/>
  </r>
  <r>
    <n v="2035"/>
    <m/>
    <x v="4"/>
    <s v=""/>
    <x v="5"/>
    <s v=""/>
    <s v=""/>
  </r>
  <r>
    <n v="2035"/>
    <m/>
    <x v="4"/>
    <s v=""/>
    <x v="5"/>
    <s v=""/>
    <s v=""/>
  </r>
  <r>
    <n v="2035"/>
    <m/>
    <x v="4"/>
    <s v=""/>
    <x v="5"/>
    <s v=""/>
    <s v=""/>
  </r>
  <r>
    <n v="2035"/>
    <m/>
    <x v="4"/>
    <s v=""/>
    <x v="5"/>
    <s v=""/>
    <s v=""/>
  </r>
  <r>
    <n v="2035"/>
    <m/>
    <x v="4"/>
    <s v=""/>
    <x v="6"/>
    <s v=""/>
    <s v=""/>
  </r>
  <r>
    <n v="2035"/>
    <m/>
    <x v="4"/>
    <s v=""/>
    <x v="6"/>
    <s v=""/>
    <s v=""/>
  </r>
  <r>
    <n v="2035"/>
    <m/>
    <x v="4"/>
    <s v=""/>
    <x v="6"/>
    <s v=""/>
    <s v=""/>
  </r>
  <r>
    <n v="2035"/>
    <m/>
    <x v="4"/>
    <s v=""/>
    <x v="6"/>
    <s v=""/>
    <s v=""/>
  </r>
  <r>
    <n v="2035"/>
    <m/>
    <x v="4"/>
    <s v=""/>
    <x v="6"/>
    <s v=""/>
    <s v=""/>
  </r>
  <r>
    <n v="2035"/>
    <m/>
    <x v="4"/>
    <s v=""/>
    <x v="7"/>
    <s v=""/>
    <s v=""/>
  </r>
  <r>
    <n v="2035"/>
    <m/>
    <x v="4"/>
    <s v=""/>
    <x v="7"/>
    <s v=""/>
    <s v=""/>
  </r>
  <r>
    <n v="2035"/>
    <m/>
    <x v="4"/>
    <s v=""/>
    <x v="7"/>
    <s v=""/>
    <s v=""/>
  </r>
  <r>
    <n v="2035"/>
    <m/>
    <x v="4"/>
    <s v=""/>
    <x v="7"/>
    <s v=""/>
    <s v=""/>
  </r>
  <r>
    <n v="2035"/>
    <m/>
    <x v="4"/>
    <s v=""/>
    <x v="7"/>
    <s v=""/>
    <s v=""/>
  </r>
  <r>
    <n v="2035"/>
    <m/>
    <x v="4"/>
    <s v=""/>
    <x v="7"/>
    <s v=""/>
    <s v=""/>
  </r>
  <r>
    <n v="2035"/>
    <m/>
    <x v="4"/>
    <s v=""/>
    <x v="8"/>
    <s v=""/>
    <s v=""/>
  </r>
  <r>
    <n v="2035"/>
    <m/>
    <x v="4"/>
    <s v=""/>
    <x v="8"/>
    <s v=""/>
    <s v=""/>
  </r>
  <r>
    <n v="2035"/>
    <m/>
    <x v="4"/>
    <s v=""/>
    <x v="8"/>
    <s v=""/>
    <s v=""/>
  </r>
  <r>
    <n v="2035"/>
    <m/>
    <x v="4"/>
    <s v=""/>
    <x v="9"/>
    <s v=""/>
    <s v=""/>
  </r>
  <r>
    <n v="2035"/>
    <m/>
    <x v="4"/>
    <s v=""/>
    <x v="9"/>
    <s v=""/>
    <s v=""/>
  </r>
  <r>
    <n v="2035"/>
    <m/>
    <x v="4"/>
    <s v=""/>
    <x v="10"/>
    <s v=""/>
    <s v=""/>
  </r>
  <r>
    <n v="2035"/>
    <m/>
    <x v="4"/>
    <s v=""/>
    <x v="10"/>
    <s v=""/>
    <s v=""/>
  </r>
  <r>
    <n v="2035"/>
    <m/>
    <x v="4"/>
    <s v=""/>
    <x v="10"/>
    <s v=""/>
    <s v=""/>
  </r>
  <r>
    <n v="2035"/>
    <m/>
    <x v="4"/>
    <s v=""/>
    <x v="11"/>
    <s v=""/>
    <s v=""/>
  </r>
  <r>
    <n v="2035"/>
    <m/>
    <x v="4"/>
    <s v=""/>
    <x v="11"/>
    <s v=""/>
    <s v=""/>
  </r>
  <r>
    <n v="1210"/>
    <n v="609695"/>
    <x v="5"/>
    <s v="Amundsen HS"/>
    <x v="14"/>
    <s v="16.5"/>
    <s v=""/>
  </r>
  <r>
    <n v="1210"/>
    <n v="609695"/>
    <x v="5"/>
    <s v="Amundsen HS"/>
    <x v="14"/>
    <s v="16.5"/>
    <s v=""/>
  </r>
  <r>
    <n v="1210"/>
    <n v="609695"/>
    <x v="5"/>
    <s v="Amundsen HS"/>
    <x v="14"/>
    <s v="16.5"/>
    <s v=""/>
  </r>
  <r>
    <n v="1210"/>
    <n v="609695"/>
    <x v="5"/>
    <s v="Amundsen HS"/>
    <x v="12"/>
    <s v="16.5"/>
    <s v=""/>
  </r>
  <r>
    <n v="1210"/>
    <n v="609695"/>
    <x v="5"/>
    <s v="Amundsen HS"/>
    <x v="13"/>
    <s v="16.5"/>
    <s v=""/>
  </r>
  <r>
    <n v="1210"/>
    <n v="609695"/>
    <x v="5"/>
    <s v="Amundsen HS"/>
    <x v="13"/>
    <s v="16.5"/>
    <s v=""/>
  </r>
  <r>
    <n v="1210"/>
    <n v="609695"/>
    <x v="5"/>
    <s v="Amundsen HS"/>
    <x v="13"/>
    <s v="16.5"/>
    <s v=""/>
  </r>
  <r>
    <n v="1210"/>
    <n v="609695"/>
    <x v="5"/>
    <s v="Amundsen HS"/>
    <x v="13"/>
    <s v="16.5"/>
    <s v=""/>
  </r>
  <r>
    <n v="1210"/>
    <n v="609695"/>
    <x v="5"/>
    <s v="Amundsen HS"/>
    <x v="13"/>
    <s v="16.5"/>
    <s v=""/>
  </r>
  <r>
    <n v="1210"/>
    <n v="609695"/>
    <x v="5"/>
    <s v="Amundsen HS"/>
    <x v="0"/>
    <s v="16.5"/>
    <s v=""/>
  </r>
  <r>
    <n v="1210"/>
    <n v="609695"/>
    <x v="5"/>
    <s v="Amundsen HS"/>
    <x v="0"/>
    <s v="16.5"/>
    <s v=""/>
  </r>
  <r>
    <n v="1210"/>
    <n v="609695"/>
    <x v="5"/>
    <s v="Amundsen HS"/>
    <x v="0"/>
    <s v="16.5"/>
    <s v=""/>
  </r>
  <r>
    <n v="1210"/>
    <n v="609695"/>
    <x v="5"/>
    <s v="Amundsen HS"/>
    <x v="0"/>
    <s v="16.5"/>
    <s v=""/>
  </r>
  <r>
    <n v="1210"/>
    <n v="609695"/>
    <x v="5"/>
    <s v="Amundsen HS"/>
    <x v="1"/>
    <s v="16.5"/>
    <s v=""/>
  </r>
  <r>
    <n v="1210"/>
    <n v="609695"/>
    <x v="5"/>
    <s v="Amundsen HS"/>
    <x v="1"/>
    <s v="16.5"/>
    <s v=""/>
  </r>
  <r>
    <n v="1210"/>
    <n v="609695"/>
    <x v="5"/>
    <s v="Amundsen HS"/>
    <x v="1"/>
    <s v="16.5"/>
    <s v=""/>
  </r>
  <r>
    <n v="1210"/>
    <n v="609695"/>
    <x v="5"/>
    <s v="Amundsen HS"/>
    <x v="1"/>
    <s v="16.5"/>
    <s v=""/>
  </r>
  <r>
    <n v="1210"/>
    <n v="609695"/>
    <x v="5"/>
    <s v="Amundsen HS"/>
    <x v="1"/>
    <s v="16.5"/>
    <s v=""/>
  </r>
  <r>
    <n v="1210"/>
    <n v="609695"/>
    <x v="5"/>
    <s v="Amundsen HS"/>
    <x v="1"/>
    <s v="16.5"/>
    <s v=""/>
  </r>
  <r>
    <n v="1210"/>
    <n v="609695"/>
    <x v="5"/>
    <s v="Amundsen HS"/>
    <x v="1"/>
    <s v="16.5"/>
    <s v=""/>
  </r>
  <r>
    <n v="1210"/>
    <n v="609695"/>
    <x v="5"/>
    <s v="Amundsen HS"/>
    <x v="1"/>
    <s v="16.5"/>
    <s v=""/>
  </r>
  <r>
    <n v="1210"/>
    <n v="609695"/>
    <x v="5"/>
    <s v="Amundsen HS"/>
    <x v="1"/>
    <s v="16.5"/>
    <s v=""/>
  </r>
  <r>
    <n v="1210"/>
    <n v="609695"/>
    <x v="5"/>
    <s v="Amundsen HS"/>
    <x v="1"/>
    <s v="16.5"/>
    <s v=""/>
  </r>
  <r>
    <n v="1210"/>
    <n v="609695"/>
    <x v="5"/>
    <s v="Amundsen HS"/>
    <x v="1"/>
    <s v="16.5"/>
    <s v=""/>
  </r>
  <r>
    <n v="1210"/>
    <n v="609695"/>
    <x v="5"/>
    <s v="Amundsen HS"/>
    <x v="1"/>
    <s v="16.5"/>
    <s v=""/>
  </r>
  <r>
    <n v="1210"/>
    <n v="609695"/>
    <x v="5"/>
    <s v="Amundsen HS"/>
    <x v="1"/>
    <s v="16.5"/>
    <s v=""/>
  </r>
  <r>
    <n v="1210"/>
    <n v="609695"/>
    <x v="5"/>
    <s v="Amundsen HS"/>
    <x v="1"/>
    <s v="16.5"/>
    <s v=""/>
  </r>
  <r>
    <n v="1210"/>
    <n v="609695"/>
    <x v="5"/>
    <s v="Amundsen HS"/>
    <x v="1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2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3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4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5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6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7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8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9"/>
    <s v="16.5"/>
    <s v=""/>
  </r>
  <r>
    <n v="1210"/>
    <n v="609695"/>
    <x v="5"/>
    <s v="Amundsen HS"/>
    <x v="10"/>
    <s v="16.5"/>
    <s v=""/>
  </r>
  <r>
    <n v="1210"/>
    <n v="609695"/>
    <x v="5"/>
    <s v="Amundsen HS"/>
    <x v="10"/>
    <s v="16.5"/>
    <s v=""/>
  </r>
  <r>
    <n v="1210"/>
    <n v="609695"/>
    <x v="5"/>
    <s v="Amundsen HS"/>
    <x v="10"/>
    <s v="16.5"/>
    <s v=""/>
  </r>
  <r>
    <n v="1210"/>
    <n v="609695"/>
    <x v="5"/>
    <s v="Amundsen HS"/>
    <x v="10"/>
    <s v="16.5"/>
    <s v=""/>
  </r>
  <r>
    <n v="1210"/>
    <n v="609695"/>
    <x v="5"/>
    <s v="Amundsen HS"/>
    <x v="10"/>
    <s v="16.5"/>
    <s v=""/>
  </r>
  <r>
    <n v="1210"/>
    <n v="609695"/>
    <x v="5"/>
    <s v="Amundsen HS"/>
    <x v="10"/>
    <s v="16.5"/>
    <s v=""/>
  </r>
  <r>
    <n v="1210"/>
    <n v="609695"/>
    <x v="5"/>
    <s v="Amundsen HS"/>
    <x v="10"/>
    <s v="16.5"/>
    <s v=""/>
  </r>
  <r>
    <n v="1210"/>
    <n v="609695"/>
    <x v="5"/>
    <s v="Amundsen HS"/>
    <x v="10"/>
    <s v="16.5"/>
    <s v=""/>
  </r>
  <r>
    <n v="1210"/>
    <n v="609695"/>
    <x v="5"/>
    <s v="Amundsen HS"/>
    <x v="10"/>
    <s v="16.5"/>
    <s v=""/>
  </r>
  <r>
    <n v="1210"/>
    <n v="609695"/>
    <x v="5"/>
    <s v="Amundsen HS"/>
    <x v="10"/>
    <s v="16.5"/>
    <s v=""/>
  </r>
  <r>
    <n v="1210"/>
    <n v="609695"/>
    <x v="5"/>
    <s v="Amundsen HS"/>
    <x v="10"/>
    <s v="16.5"/>
    <s v=""/>
  </r>
  <r>
    <n v="1210"/>
    <n v="609695"/>
    <x v="5"/>
    <s v="Amundsen HS"/>
    <x v="11"/>
    <s v="16.5"/>
    <s v=""/>
  </r>
  <r>
    <n v="1210"/>
    <n v="609695"/>
    <x v="5"/>
    <s v="Amundsen HS"/>
    <x v="11"/>
    <s v="16.5"/>
    <s v=""/>
  </r>
  <r>
    <n v="1210"/>
    <n v="609695"/>
    <x v="5"/>
    <s v="Amundsen HS"/>
    <x v="15"/>
    <s v="16.5"/>
    <s v=""/>
  </r>
  <r>
    <n v="1210"/>
    <n v="609695"/>
    <x v="5"/>
    <s v="Amundsen HS"/>
    <x v="16"/>
    <s v="16.5"/>
    <s v=""/>
  </r>
  <r>
    <n v="7803"/>
    <n v="400013"/>
    <x v="6"/>
    <s v="ASPIRA Chrt - Early College"/>
    <x v="14"/>
    <s v="16.1"/>
    <s v="Charter"/>
  </r>
  <r>
    <n v="7803"/>
    <n v="400013"/>
    <x v="6"/>
    <s v="ASPIRA Chrt - Early College"/>
    <x v="0"/>
    <s v="16.1"/>
    <s v="Charter"/>
  </r>
  <r>
    <n v="7803"/>
    <n v="400013"/>
    <x v="6"/>
    <s v="ASPIRA Chrt - Early College"/>
    <x v="0"/>
    <s v="16.1"/>
    <s v="Charter"/>
  </r>
  <r>
    <n v="7803"/>
    <n v="400013"/>
    <x v="6"/>
    <s v="ASPIRA Chrt - Early College"/>
    <x v="1"/>
    <s v="16.1"/>
    <s v="Charter"/>
  </r>
  <r>
    <n v="7803"/>
    <n v="400013"/>
    <x v="6"/>
    <s v="ASPIRA Chrt - Early College"/>
    <x v="1"/>
    <s v="16.1"/>
    <s v="Charter"/>
  </r>
  <r>
    <n v="7803"/>
    <n v="400013"/>
    <x v="6"/>
    <s v="ASPIRA Chrt - Early College"/>
    <x v="1"/>
    <s v="16.1"/>
    <s v="Charter"/>
  </r>
  <r>
    <n v="7803"/>
    <n v="400013"/>
    <x v="6"/>
    <s v="ASPIRA Chrt - Early College"/>
    <x v="2"/>
    <s v="16.1"/>
    <s v="Charter"/>
  </r>
  <r>
    <n v="7803"/>
    <n v="400013"/>
    <x v="6"/>
    <s v="ASPIRA Chrt - Early College"/>
    <x v="2"/>
    <s v="16.1"/>
    <s v="Charter"/>
  </r>
  <r>
    <n v="7803"/>
    <n v="400013"/>
    <x v="6"/>
    <s v="ASPIRA Chrt - Early College"/>
    <x v="2"/>
    <s v="16.1"/>
    <s v="Charter"/>
  </r>
  <r>
    <n v="7803"/>
    <n v="400013"/>
    <x v="6"/>
    <s v="ASPIRA Chrt - Early College"/>
    <x v="2"/>
    <s v="16.1"/>
    <s v="Charter"/>
  </r>
  <r>
    <n v="7803"/>
    <n v="400013"/>
    <x v="6"/>
    <s v="ASPIRA Chrt - Early College"/>
    <x v="3"/>
    <s v="16.1"/>
    <s v="Charter"/>
  </r>
  <r>
    <n v="7803"/>
    <n v="400013"/>
    <x v="6"/>
    <s v="ASPIRA Chrt - Early College"/>
    <x v="3"/>
    <s v="16.1"/>
    <s v="Charter"/>
  </r>
  <r>
    <n v="7803"/>
    <n v="400013"/>
    <x v="6"/>
    <s v="ASPIRA Chrt - Early College"/>
    <x v="3"/>
    <s v="16.1"/>
    <s v="Charter"/>
  </r>
  <r>
    <n v="7803"/>
    <n v="400013"/>
    <x v="6"/>
    <s v="ASPIRA Chrt - Early College"/>
    <x v="3"/>
    <s v="16.1"/>
    <s v="Charter"/>
  </r>
  <r>
    <n v="7803"/>
    <n v="400013"/>
    <x v="6"/>
    <s v="ASPIRA Chrt - Early College"/>
    <x v="3"/>
    <s v="16.1"/>
    <s v="Charter"/>
  </r>
  <r>
    <n v="7803"/>
    <n v="400013"/>
    <x v="6"/>
    <s v="ASPIRA Chrt - Early College"/>
    <x v="3"/>
    <s v="16.1"/>
    <s v="Charter"/>
  </r>
  <r>
    <n v="7803"/>
    <n v="400013"/>
    <x v="6"/>
    <s v="ASPIRA Chrt - Early College"/>
    <x v="3"/>
    <s v="16.1"/>
    <s v="Charter"/>
  </r>
  <r>
    <n v="7803"/>
    <n v="400013"/>
    <x v="6"/>
    <s v="ASPIRA Chrt - Early College"/>
    <x v="3"/>
    <s v="16.1"/>
    <s v="Charter"/>
  </r>
  <r>
    <n v="7803"/>
    <n v="400013"/>
    <x v="6"/>
    <s v="ASPIRA Chrt - Early College"/>
    <x v="3"/>
    <s v="16.1"/>
    <s v="Charter"/>
  </r>
  <r>
    <n v="7803"/>
    <n v="400013"/>
    <x v="6"/>
    <s v="ASPIRA Chrt - Early College"/>
    <x v="3"/>
    <s v="16.1"/>
    <s v="Charter"/>
  </r>
  <r>
    <n v="7803"/>
    <n v="400013"/>
    <x v="6"/>
    <s v="ASPIRA Chrt - Early College"/>
    <x v="3"/>
    <s v="16.1"/>
    <s v="Charter"/>
  </r>
  <r>
    <n v="7803"/>
    <n v="400013"/>
    <x v="6"/>
    <s v="ASPIRA Chrt - Early College"/>
    <x v="3"/>
    <s v="16.1"/>
    <s v="Charter"/>
  </r>
  <r>
    <n v="7803"/>
    <n v="400013"/>
    <x v="6"/>
    <s v="ASPIRA Chrt - Early College"/>
    <x v="3"/>
    <s v="16.1"/>
    <s v="Charter"/>
  </r>
  <r>
    <n v="7803"/>
    <n v="400013"/>
    <x v="6"/>
    <s v="ASPIRA Chrt - Early College"/>
    <x v="4"/>
    <s v="16.1"/>
    <s v="Charter"/>
  </r>
  <r>
    <n v="7803"/>
    <n v="400013"/>
    <x v="6"/>
    <s v="ASPIRA Chrt - Early College"/>
    <x v="4"/>
    <s v="16.1"/>
    <s v="Charter"/>
  </r>
  <r>
    <n v="7803"/>
    <n v="400013"/>
    <x v="6"/>
    <s v="ASPIRA Chrt - Early College"/>
    <x v="4"/>
    <s v="16.1"/>
    <s v="Charter"/>
  </r>
  <r>
    <n v="7803"/>
    <n v="400013"/>
    <x v="6"/>
    <s v="ASPIRA Chrt - Early College"/>
    <x v="4"/>
    <s v="16.1"/>
    <s v="Charter"/>
  </r>
  <r>
    <n v="7803"/>
    <n v="400013"/>
    <x v="6"/>
    <s v="ASPIRA Chrt - Early College"/>
    <x v="4"/>
    <s v="16.1"/>
    <s v="Charter"/>
  </r>
  <r>
    <n v="7803"/>
    <n v="400013"/>
    <x v="6"/>
    <s v="ASPIRA Chrt - Early College"/>
    <x v="4"/>
    <s v="16.1"/>
    <s v="Charter"/>
  </r>
  <r>
    <n v="7803"/>
    <n v="400013"/>
    <x v="6"/>
    <s v="ASPIRA Chrt - Early College"/>
    <x v="4"/>
    <s v="16.1"/>
    <s v="Charter"/>
  </r>
  <r>
    <n v="7803"/>
    <n v="400013"/>
    <x v="6"/>
    <s v="ASPIRA Chrt - Early College"/>
    <x v="4"/>
    <s v="16.1"/>
    <s v="Charter"/>
  </r>
  <r>
    <n v="7803"/>
    <n v="400013"/>
    <x v="6"/>
    <s v="ASPIRA Chrt - Early College"/>
    <x v="4"/>
    <s v="16.1"/>
    <s v="Charter"/>
  </r>
  <r>
    <n v="7803"/>
    <n v="400013"/>
    <x v="6"/>
    <s v="ASPIRA Chrt - Early College"/>
    <x v="4"/>
    <s v="16.1"/>
    <s v="Charter"/>
  </r>
  <r>
    <n v="7803"/>
    <n v="400013"/>
    <x v="6"/>
    <s v="ASPIRA Chrt - Early College"/>
    <x v="4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5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6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7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8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9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0"/>
    <s v="16.1"/>
    <s v="Charter"/>
  </r>
  <r>
    <n v="7803"/>
    <n v="400013"/>
    <x v="6"/>
    <s v="ASPIRA Chrt - Early College"/>
    <x v="11"/>
    <s v="16.1"/>
    <s v="Charter"/>
  </r>
  <r>
    <n v="7803"/>
    <n v="400013"/>
    <x v="6"/>
    <s v="ASPIRA Chrt - Early College"/>
    <x v="11"/>
    <s v="16.1"/>
    <s v="Charter"/>
  </r>
  <r>
    <n v="7803"/>
    <n v="400013"/>
    <x v="6"/>
    <s v="ASPIRA Chrt - Early College"/>
    <x v="11"/>
    <s v="16.1"/>
    <s v="Charter"/>
  </r>
  <r>
    <n v="7800"/>
    <n v="400015"/>
    <x v="7"/>
    <s v="ASPIRA Chrt - Ramirez"/>
    <x v="0"/>
    <s v="14.9"/>
    <s v="Charter"/>
  </r>
  <r>
    <n v="7800"/>
    <n v="400015"/>
    <x v="7"/>
    <s v="ASPIRA Chrt - Ramirez"/>
    <x v="2"/>
    <s v="14.9"/>
    <s v="Charter"/>
  </r>
  <r>
    <n v="7800"/>
    <n v="400015"/>
    <x v="7"/>
    <s v="ASPIRA Chrt - Ramirez"/>
    <x v="3"/>
    <s v="14.9"/>
    <s v="Charter"/>
  </r>
  <r>
    <n v="7800"/>
    <n v="400015"/>
    <x v="7"/>
    <s v="ASPIRA Chrt - Ramirez"/>
    <x v="3"/>
    <s v="14.9"/>
    <s v="Charter"/>
  </r>
  <r>
    <n v="7800"/>
    <n v="400015"/>
    <x v="7"/>
    <s v="ASPIRA Chrt - Ramirez"/>
    <x v="3"/>
    <s v="14.9"/>
    <s v="Charter"/>
  </r>
  <r>
    <n v="7800"/>
    <n v="400015"/>
    <x v="7"/>
    <s v="ASPIRA Chrt - Ramirez"/>
    <x v="4"/>
    <s v="14.9"/>
    <s v="Charter"/>
  </r>
  <r>
    <n v="7800"/>
    <n v="400015"/>
    <x v="7"/>
    <s v="ASPIRA Chrt - Ramirez"/>
    <x v="4"/>
    <s v="14.9"/>
    <s v="Charter"/>
  </r>
  <r>
    <n v="7800"/>
    <n v="400015"/>
    <x v="7"/>
    <s v="ASPIRA Chrt - Ramirez"/>
    <x v="4"/>
    <s v="14.9"/>
    <s v="Charter"/>
  </r>
  <r>
    <n v="7800"/>
    <n v="400015"/>
    <x v="7"/>
    <s v="ASPIRA Chrt - Ramirez"/>
    <x v="4"/>
    <s v="14.9"/>
    <s v="Charter"/>
  </r>
  <r>
    <n v="7800"/>
    <n v="400015"/>
    <x v="7"/>
    <s v="ASPIRA Chrt - Ramirez"/>
    <x v="4"/>
    <s v="14.9"/>
    <s v="Charter"/>
  </r>
  <r>
    <n v="7800"/>
    <n v="400015"/>
    <x v="7"/>
    <s v="ASPIRA Chrt - Ramirez"/>
    <x v="4"/>
    <s v="14.9"/>
    <s v="Charter"/>
  </r>
  <r>
    <n v="7800"/>
    <n v="400015"/>
    <x v="7"/>
    <s v="ASPIRA Chrt - Ramirez"/>
    <x v="4"/>
    <s v="14.9"/>
    <s v="Charter"/>
  </r>
  <r>
    <n v="7800"/>
    <n v="400015"/>
    <x v="7"/>
    <s v="ASPIRA Chrt - Ramirez"/>
    <x v="5"/>
    <s v="14.9"/>
    <s v="Charter"/>
  </r>
  <r>
    <n v="7800"/>
    <n v="400015"/>
    <x v="7"/>
    <s v="ASPIRA Chrt - Ramirez"/>
    <x v="5"/>
    <s v="14.9"/>
    <s v="Charter"/>
  </r>
  <r>
    <n v="7800"/>
    <n v="400015"/>
    <x v="7"/>
    <s v="ASPIRA Chrt - Ramirez"/>
    <x v="5"/>
    <s v="14.9"/>
    <s v="Charter"/>
  </r>
  <r>
    <n v="7800"/>
    <n v="400015"/>
    <x v="7"/>
    <s v="ASPIRA Chrt - Ramirez"/>
    <x v="5"/>
    <s v="14.9"/>
    <s v="Charter"/>
  </r>
  <r>
    <n v="7800"/>
    <n v="400015"/>
    <x v="7"/>
    <s v="ASPIRA Chrt - Ramirez"/>
    <x v="6"/>
    <s v="14.9"/>
    <s v="Charter"/>
  </r>
  <r>
    <n v="7800"/>
    <n v="400015"/>
    <x v="7"/>
    <s v="ASPIRA Chrt - Ramirez"/>
    <x v="6"/>
    <s v="14.9"/>
    <s v="Charter"/>
  </r>
  <r>
    <n v="7800"/>
    <n v="400015"/>
    <x v="7"/>
    <s v="ASPIRA Chrt - Ramirez"/>
    <x v="6"/>
    <s v="14.9"/>
    <s v="Charter"/>
  </r>
  <r>
    <n v="7800"/>
    <n v="400015"/>
    <x v="7"/>
    <s v="ASPIRA Chrt - Ramirez"/>
    <x v="6"/>
    <s v="14.9"/>
    <s v="Charter"/>
  </r>
  <r>
    <n v="7800"/>
    <n v="400015"/>
    <x v="7"/>
    <s v="ASPIRA Chrt - Ramirez"/>
    <x v="6"/>
    <s v="14.9"/>
    <s v="Charter"/>
  </r>
  <r>
    <n v="7800"/>
    <n v="400015"/>
    <x v="7"/>
    <s v="ASPIRA Chrt - Ramirez"/>
    <x v="6"/>
    <s v="14.9"/>
    <s v="Charter"/>
  </r>
  <r>
    <n v="7800"/>
    <n v="400015"/>
    <x v="7"/>
    <s v="ASPIRA Chrt - Ramirez"/>
    <x v="6"/>
    <s v="14.9"/>
    <s v="Charter"/>
  </r>
  <r>
    <n v="7800"/>
    <n v="400015"/>
    <x v="7"/>
    <s v="ASPIRA Chrt - Ramirez"/>
    <x v="6"/>
    <s v="14.9"/>
    <s v="Charter"/>
  </r>
  <r>
    <n v="7800"/>
    <n v="400015"/>
    <x v="7"/>
    <s v="ASPIRA Chrt - Ramirez"/>
    <x v="6"/>
    <s v="14.9"/>
    <s v="Charter"/>
  </r>
  <r>
    <n v="7800"/>
    <n v="400015"/>
    <x v="7"/>
    <s v="ASPIRA Chrt - Ramirez"/>
    <x v="7"/>
    <s v="14.9"/>
    <s v="Charter"/>
  </r>
  <r>
    <n v="7800"/>
    <n v="400015"/>
    <x v="7"/>
    <s v="ASPIRA Chrt - Ramirez"/>
    <x v="7"/>
    <s v="14.9"/>
    <s v="Charter"/>
  </r>
  <r>
    <n v="7800"/>
    <n v="400015"/>
    <x v="7"/>
    <s v="ASPIRA Chrt - Ramirez"/>
    <x v="7"/>
    <s v="14.9"/>
    <s v="Charter"/>
  </r>
  <r>
    <n v="7800"/>
    <n v="400015"/>
    <x v="7"/>
    <s v="ASPIRA Chrt - Ramirez"/>
    <x v="7"/>
    <s v="14.9"/>
    <s v="Charter"/>
  </r>
  <r>
    <n v="7800"/>
    <n v="400015"/>
    <x v="7"/>
    <s v="ASPIRA Chrt - Ramirez"/>
    <x v="7"/>
    <s v="14.9"/>
    <s v="Charter"/>
  </r>
  <r>
    <n v="7800"/>
    <n v="400015"/>
    <x v="7"/>
    <s v="ASPIRA Chrt - Ramirez"/>
    <x v="7"/>
    <s v="14.9"/>
    <s v="Charter"/>
  </r>
  <r>
    <n v="7800"/>
    <n v="400015"/>
    <x v="7"/>
    <s v="ASPIRA Chrt - Ramirez"/>
    <x v="7"/>
    <s v="14.9"/>
    <s v="Charter"/>
  </r>
  <r>
    <n v="7800"/>
    <n v="400015"/>
    <x v="7"/>
    <s v="ASPIRA Chrt - Ramirez"/>
    <x v="7"/>
    <s v="14.9"/>
    <s v="Charter"/>
  </r>
  <r>
    <n v="7800"/>
    <n v="400015"/>
    <x v="7"/>
    <s v="ASPIRA Chrt - Ramirez"/>
    <x v="7"/>
    <s v="14.9"/>
    <s v="Charter"/>
  </r>
  <r>
    <n v="7800"/>
    <n v="400015"/>
    <x v="7"/>
    <s v="ASPIRA Chrt - Ramirez"/>
    <x v="7"/>
    <s v="14.9"/>
    <s v="Charter"/>
  </r>
  <r>
    <n v="7800"/>
    <n v="400015"/>
    <x v="7"/>
    <s v="ASPIRA Chrt - Ramirez"/>
    <x v="7"/>
    <s v="14.9"/>
    <s v="Charter"/>
  </r>
  <r>
    <n v="7800"/>
    <n v="400015"/>
    <x v="7"/>
    <s v="ASPIRA Chrt - Ramirez"/>
    <x v="7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8"/>
    <s v="14.9"/>
    <s v="Charter"/>
  </r>
  <r>
    <n v="7800"/>
    <n v="400015"/>
    <x v="7"/>
    <s v="ASPIRA Chrt - Ramirez"/>
    <x v="9"/>
    <s v="14.9"/>
    <s v="Charter"/>
  </r>
  <r>
    <n v="7800"/>
    <n v="400015"/>
    <x v="7"/>
    <s v="ASPIRA Chrt - Ramirez"/>
    <x v="9"/>
    <s v="14.9"/>
    <s v="Charter"/>
  </r>
  <r>
    <n v="7800"/>
    <n v="400015"/>
    <x v="7"/>
    <s v="ASPIRA Chrt - Ramirez"/>
    <x v="9"/>
    <s v="14.9"/>
    <s v="Charter"/>
  </r>
  <r>
    <n v="7800"/>
    <n v="400015"/>
    <x v="7"/>
    <s v="ASPIRA Chrt - Ramirez"/>
    <x v="9"/>
    <s v="14.9"/>
    <s v="Charter"/>
  </r>
  <r>
    <n v="7800"/>
    <n v="400015"/>
    <x v="7"/>
    <s v="ASPIRA Chrt - Ramirez"/>
    <x v="9"/>
    <s v="14.9"/>
    <s v="Charter"/>
  </r>
  <r>
    <n v="7800"/>
    <n v="400015"/>
    <x v="7"/>
    <s v="ASPIRA Chrt - Ramirez"/>
    <x v="9"/>
    <s v="14.9"/>
    <s v="Charter"/>
  </r>
  <r>
    <n v="7800"/>
    <n v="400015"/>
    <x v="7"/>
    <s v="ASPIRA Chrt - Ramirez"/>
    <x v="9"/>
    <s v="14.9"/>
    <s v="Charter"/>
  </r>
  <r>
    <n v="7800"/>
    <n v="400015"/>
    <x v="7"/>
    <s v="ASPIRA Chrt - Ramirez"/>
    <x v="9"/>
    <s v="14.9"/>
    <s v="Charter"/>
  </r>
  <r>
    <n v="7800"/>
    <n v="400015"/>
    <x v="7"/>
    <s v="ASPIRA Chrt - Ramirez"/>
    <x v="9"/>
    <s v="14.9"/>
    <s v="Charter"/>
  </r>
  <r>
    <n v="7800"/>
    <n v="400015"/>
    <x v="7"/>
    <s v="ASPIRA Chrt - Ramirez"/>
    <x v="9"/>
    <s v="14.9"/>
    <s v="Charter"/>
  </r>
  <r>
    <n v="7800"/>
    <n v="400015"/>
    <x v="7"/>
    <s v="ASPIRA Chrt - Ramirez"/>
    <x v="9"/>
    <s v="14.9"/>
    <s v="Charter"/>
  </r>
  <r>
    <n v="7800"/>
    <n v="400015"/>
    <x v="7"/>
    <s v="ASPIRA Chrt - Ramirez"/>
    <x v="9"/>
    <s v="14.9"/>
    <s v="Charter"/>
  </r>
  <r>
    <n v="7800"/>
    <n v="400015"/>
    <x v="7"/>
    <s v="ASPIRA Chrt - Ramirez"/>
    <x v="10"/>
    <s v="14.9"/>
    <s v="Charter"/>
  </r>
  <r>
    <n v="7800"/>
    <n v="400015"/>
    <x v="7"/>
    <s v="ASPIRA Chrt - Ramirez"/>
    <x v="10"/>
    <s v="14.9"/>
    <s v="Charter"/>
  </r>
  <r>
    <n v="7800"/>
    <n v="400015"/>
    <x v="7"/>
    <s v="ASPIRA Chrt - Ramirez"/>
    <x v="10"/>
    <s v="14.9"/>
    <s v="Charter"/>
  </r>
  <r>
    <n v="7800"/>
    <n v="400015"/>
    <x v="7"/>
    <s v="ASPIRA Chrt - Ramirez"/>
    <x v="10"/>
    <s v="14.9"/>
    <s v="Charter"/>
  </r>
  <r>
    <n v="7800"/>
    <n v="400015"/>
    <x v="7"/>
    <s v="ASPIRA Chrt - Ramirez"/>
    <x v="10"/>
    <s v="14.9"/>
    <s v="Charter"/>
  </r>
  <r>
    <n v="7800"/>
    <n v="400015"/>
    <x v="7"/>
    <s v="ASPIRA Chrt - Ramirez"/>
    <x v="11"/>
    <s v="14.9"/>
    <s v="Charter"/>
  </r>
  <r>
    <n v="7800"/>
    <n v="400015"/>
    <x v="7"/>
    <s v="ASPIRA Chrt - Ramirez"/>
    <x v="11"/>
    <s v="14.9"/>
    <s v="Charter"/>
  </r>
  <r>
    <n v="7800"/>
    <n v="400015"/>
    <x v="7"/>
    <s v="ASPIRA Chrt - Ramirez"/>
    <x v="15"/>
    <s v="14.9"/>
    <s v="Charter"/>
  </r>
  <r>
    <n v="7020"/>
    <n v="400018"/>
    <x v="8"/>
    <s v="Austin Bus &amp; Entrp HS"/>
    <x v="2"/>
    <s v="13.7"/>
    <s v="Charter"/>
  </r>
  <r>
    <n v="7020"/>
    <n v="400018"/>
    <x v="8"/>
    <s v="Austin Bus &amp; Entrp HS"/>
    <x v="4"/>
    <s v="13.7"/>
    <s v="Charter"/>
  </r>
  <r>
    <n v="7020"/>
    <n v="400018"/>
    <x v="8"/>
    <s v="Austin Bus &amp; Entrp HS"/>
    <x v="6"/>
    <s v="13.7"/>
    <s v="Charter"/>
  </r>
  <r>
    <n v="7020"/>
    <n v="400018"/>
    <x v="8"/>
    <s v="Austin Bus &amp; Entrp HS"/>
    <x v="6"/>
    <s v="13.7"/>
    <s v="Charter"/>
  </r>
  <r>
    <n v="7020"/>
    <n v="400018"/>
    <x v="8"/>
    <s v="Austin Bus &amp; Entrp HS"/>
    <x v="6"/>
    <s v="13.7"/>
    <s v="Charter"/>
  </r>
  <r>
    <n v="7020"/>
    <n v="400018"/>
    <x v="8"/>
    <s v="Austin Bus &amp; Entrp HS"/>
    <x v="7"/>
    <s v="13.7"/>
    <s v="Charter"/>
  </r>
  <r>
    <n v="7020"/>
    <n v="400018"/>
    <x v="8"/>
    <s v="Austin Bus &amp; Entrp HS"/>
    <x v="7"/>
    <s v="13.7"/>
    <s v="Charter"/>
  </r>
  <r>
    <n v="7020"/>
    <n v="400018"/>
    <x v="8"/>
    <s v="Austin Bus &amp; Entrp HS"/>
    <x v="7"/>
    <s v="13.7"/>
    <s v="Charter"/>
  </r>
  <r>
    <n v="7020"/>
    <n v="400018"/>
    <x v="8"/>
    <s v="Austin Bus &amp; Entrp HS"/>
    <x v="7"/>
    <s v="13.7"/>
    <s v="Charter"/>
  </r>
  <r>
    <n v="7020"/>
    <n v="400018"/>
    <x v="8"/>
    <s v="Austin Bus &amp; Entrp HS"/>
    <x v="7"/>
    <s v="13.7"/>
    <s v="Charter"/>
  </r>
  <r>
    <n v="7020"/>
    <n v="400018"/>
    <x v="8"/>
    <s v="Austin Bus &amp; Entrp HS"/>
    <x v="7"/>
    <s v="13.7"/>
    <s v="Charter"/>
  </r>
  <r>
    <n v="7020"/>
    <n v="400018"/>
    <x v="8"/>
    <s v="Austin Bus &amp; Entrp HS"/>
    <x v="7"/>
    <s v="13.7"/>
    <s v="Charter"/>
  </r>
  <r>
    <n v="7020"/>
    <n v="400018"/>
    <x v="8"/>
    <s v="Austin Bus &amp; Entrp HS"/>
    <x v="8"/>
    <s v="13.7"/>
    <s v="Charter"/>
  </r>
  <r>
    <n v="7020"/>
    <n v="400018"/>
    <x v="8"/>
    <s v="Austin Bus &amp; Entrp HS"/>
    <x v="8"/>
    <s v="13.7"/>
    <s v="Charter"/>
  </r>
  <r>
    <n v="7020"/>
    <n v="400018"/>
    <x v="8"/>
    <s v="Austin Bus &amp; Entrp HS"/>
    <x v="8"/>
    <s v="13.7"/>
    <s v="Charter"/>
  </r>
  <r>
    <n v="7020"/>
    <n v="400018"/>
    <x v="8"/>
    <s v="Austin Bus &amp; Entrp HS"/>
    <x v="8"/>
    <s v="13.7"/>
    <s v="Charter"/>
  </r>
  <r>
    <n v="7020"/>
    <n v="400018"/>
    <x v="8"/>
    <s v="Austin Bus &amp; Entrp HS"/>
    <x v="8"/>
    <s v="13.7"/>
    <s v="Charter"/>
  </r>
  <r>
    <n v="7020"/>
    <n v="400018"/>
    <x v="8"/>
    <s v="Austin Bus &amp; Entrp HS"/>
    <x v="8"/>
    <s v="13.7"/>
    <s v="Charter"/>
  </r>
  <r>
    <n v="7020"/>
    <n v="400018"/>
    <x v="8"/>
    <s v="Austin Bus &amp; Entrp HS"/>
    <x v="9"/>
    <s v="13.7"/>
    <s v="Charter"/>
  </r>
  <r>
    <n v="7020"/>
    <n v="400018"/>
    <x v="8"/>
    <s v="Austin Bus &amp; Entrp HS"/>
    <x v="9"/>
    <s v="13.7"/>
    <s v="Charter"/>
  </r>
  <r>
    <n v="7020"/>
    <n v="400018"/>
    <x v="8"/>
    <s v="Austin Bus &amp; Entrp HS"/>
    <x v="9"/>
    <s v="13.7"/>
    <s v="Charter"/>
  </r>
  <r>
    <n v="7020"/>
    <n v="400018"/>
    <x v="8"/>
    <s v="Austin Bus &amp; Entrp HS"/>
    <x v="9"/>
    <s v="13.7"/>
    <s v="Charter"/>
  </r>
  <r>
    <n v="7020"/>
    <n v="400018"/>
    <x v="8"/>
    <s v="Austin Bus &amp; Entrp HS"/>
    <x v="9"/>
    <s v="13.7"/>
    <s v="Charter"/>
  </r>
  <r>
    <n v="7020"/>
    <n v="400018"/>
    <x v="8"/>
    <s v="Austin Bus &amp; Entrp HS"/>
    <x v="9"/>
    <s v="13.7"/>
    <s v="Charter"/>
  </r>
  <r>
    <n v="7020"/>
    <n v="400018"/>
    <x v="8"/>
    <s v="Austin Bus &amp; Entrp HS"/>
    <x v="9"/>
    <s v="13.7"/>
    <s v="Charter"/>
  </r>
  <r>
    <n v="7020"/>
    <n v="400018"/>
    <x v="8"/>
    <s v="Austin Bus &amp; Entrp HS"/>
    <x v="9"/>
    <s v="13.7"/>
    <s v="Charter"/>
  </r>
  <r>
    <n v="7020"/>
    <n v="400018"/>
    <x v="8"/>
    <s v="Austin Bus &amp; Entrp HS"/>
    <x v="10"/>
    <s v="13.7"/>
    <s v="Charter"/>
  </r>
  <r>
    <n v="7020"/>
    <n v="400018"/>
    <x v="8"/>
    <s v="Austin Bus &amp; Entrp HS"/>
    <x v="11"/>
    <s v="13.7"/>
    <s v="Charter"/>
  </r>
  <r>
    <n v="1065"/>
    <n v="610501"/>
    <x v="9"/>
    <s v="Austin Poly Tech HS"/>
    <x v="4"/>
    <s v="14.5"/>
    <s v="Performance"/>
  </r>
  <r>
    <n v="1065"/>
    <n v="610501"/>
    <x v="9"/>
    <s v="Austin Poly Tech HS"/>
    <x v="4"/>
    <s v="14.5"/>
    <s v="Performance"/>
  </r>
  <r>
    <n v="1065"/>
    <n v="610501"/>
    <x v="9"/>
    <s v="Austin Poly Tech HS"/>
    <x v="6"/>
    <s v="14.5"/>
    <s v="Performance"/>
  </r>
  <r>
    <n v="1065"/>
    <n v="610501"/>
    <x v="9"/>
    <s v="Austin Poly Tech HS"/>
    <x v="6"/>
    <s v="14.5"/>
    <s v="Performance"/>
  </r>
  <r>
    <n v="1065"/>
    <n v="610501"/>
    <x v="9"/>
    <s v="Austin Poly Tech HS"/>
    <x v="6"/>
    <s v="14.5"/>
    <s v="Performance"/>
  </r>
  <r>
    <n v="1065"/>
    <n v="610501"/>
    <x v="9"/>
    <s v="Austin Poly Tech HS"/>
    <x v="7"/>
    <s v="14.5"/>
    <s v="Performance"/>
  </r>
  <r>
    <n v="1065"/>
    <n v="610501"/>
    <x v="9"/>
    <s v="Austin Poly Tech HS"/>
    <x v="7"/>
    <s v="14.5"/>
    <s v="Performance"/>
  </r>
  <r>
    <n v="1065"/>
    <n v="610501"/>
    <x v="9"/>
    <s v="Austin Poly Tech HS"/>
    <x v="7"/>
    <s v="14.5"/>
    <s v="Performance"/>
  </r>
  <r>
    <n v="1065"/>
    <n v="610501"/>
    <x v="9"/>
    <s v="Austin Poly Tech HS"/>
    <x v="7"/>
    <s v="14.5"/>
    <s v="Performance"/>
  </r>
  <r>
    <n v="1065"/>
    <n v="610501"/>
    <x v="9"/>
    <s v="Austin Poly Tech HS"/>
    <x v="7"/>
    <s v="14.5"/>
    <s v="Performance"/>
  </r>
  <r>
    <n v="1065"/>
    <n v="610501"/>
    <x v="9"/>
    <s v="Austin Poly Tech HS"/>
    <x v="8"/>
    <s v="14.5"/>
    <s v="Performance"/>
  </r>
  <r>
    <n v="1065"/>
    <n v="610501"/>
    <x v="9"/>
    <s v="Austin Poly Tech HS"/>
    <x v="8"/>
    <s v="14.5"/>
    <s v="Performance"/>
  </r>
  <r>
    <n v="1065"/>
    <n v="610501"/>
    <x v="9"/>
    <s v="Austin Poly Tech HS"/>
    <x v="8"/>
    <s v="14.5"/>
    <s v="Performance"/>
  </r>
  <r>
    <n v="1065"/>
    <n v="610501"/>
    <x v="9"/>
    <s v="Austin Poly Tech HS"/>
    <x v="9"/>
    <s v="14.5"/>
    <s v="Performance"/>
  </r>
  <r>
    <n v="1065"/>
    <n v="610501"/>
    <x v="9"/>
    <s v="Austin Poly Tech HS"/>
    <x v="9"/>
    <s v="14.5"/>
    <s v="Performance"/>
  </r>
  <r>
    <n v="1065"/>
    <n v="610501"/>
    <x v="9"/>
    <s v="Austin Poly Tech HS"/>
    <x v="9"/>
    <s v="14.5"/>
    <s v="Performance"/>
  </r>
  <r>
    <n v="1065"/>
    <n v="610501"/>
    <x v="9"/>
    <s v="Austin Poly Tech HS"/>
    <x v="9"/>
    <s v="14.5"/>
    <s v="Performance"/>
  </r>
  <r>
    <n v="1065"/>
    <n v="610501"/>
    <x v="9"/>
    <s v="Austin Poly Tech HS"/>
    <x v="9"/>
    <s v="14.5"/>
    <s v="Performance"/>
  </r>
  <r>
    <n v="1065"/>
    <n v="610501"/>
    <x v="9"/>
    <s v="Austin Poly Tech HS"/>
    <x v="9"/>
    <s v="14.5"/>
    <s v="Performance"/>
  </r>
  <r>
    <n v="1065"/>
    <n v="610501"/>
    <x v="9"/>
    <s v="Austin Poly Tech HS"/>
    <x v="10"/>
    <s v="14.5"/>
    <s v="Performance"/>
  </r>
  <r>
    <n v="1065"/>
    <n v="610501"/>
    <x v="9"/>
    <s v="Austin Poly Tech HS"/>
    <x v="10"/>
    <s v="14.5"/>
    <s v="Performance"/>
  </r>
  <r>
    <n v="1065"/>
    <n v="610501"/>
    <x v="9"/>
    <s v="Austin Poly Tech HS"/>
    <x v="11"/>
    <s v="14.5"/>
    <s v="Performance"/>
  </r>
  <r>
    <n v="1065"/>
    <n v="610501"/>
    <x v="9"/>
    <s v="Austin Poly Tech HS"/>
    <x v="11"/>
    <s v="14.5"/>
    <s v="Performance"/>
  </r>
  <r>
    <n v="1065"/>
    <n v="610501"/>
    <x v="9"/>
    <s v="Austin Poly Tech HS"/>
    <x v="15"/>
    <s v="14.5"/>
    <s v="Performance"/>
  </r>
  <r>
    <n v="1065"/>
    <n v="610501"/>
    <x v="9"/>
    <s v="Austin Poly Tech HS"/>
    <x v="15"/>
    <s v="14.5"/>
    <s v="Performance"/>
  </r>
  <r>
    <n v="1230"/>
    <n v="609698"/>
    <x v="10"/>
    <s v="Bogan Tech HS"/>
    <x v="13"/>
    <s v="15.3"/>
    <s v=""/>
  </r>
  <r>
    <n v="1230"/>
    <n v="609698"/>
    <x v="10"/>
    <s v="Bogan Tech HS"/>
    <x v="0"/>
    <s v="15.3"/>
    <s v=""/>
  </r>
  <r>
    <n v="1230"/>
    <n v="609698"/>
    <x v="10"/>
    <s v="Bogan Tech HS"/>
    <x v="1"/>
    <s v="15.3"/>
    <s v=""/>
  </r>
  <r>
    <n v="1230"/>
    <n v="609698"/>
    <x v="10"/>
    <s v="Bogan Tech HS"/>
    <x v="1"/>
    <s v="15.3"/>
    <s v=""/>
  </r>
  <r>
    <n v="1230"/>
    <n v="609698"/>
    <x v="10"/>
    <s v="Bogan Tech HS"/>
    <x v="1"/>
    <s v="15.3"/>
    <s v=""/>
  </r>
  <r>
    <n v="1230"/>
    <n v="609698"/>
    <x v="10"/>
    <s v="Bogan Tech HS"/>
    <x v="2"/>
    <s v="15.3"/>
    <s v=""/>
  </r>
  <r>
    <n v="1230"/>
    <n v="609698"/>
    <x v="10"/>
    <s v="Bogan Tech HS"/>
    <x v="2"/>
    <s v="15.3"/>
    <s v=""/>
  </r>
  <r>
    <n v="1230"/>
    <n v="609698"/>
    <x v="10"/>
    <s v="Bogan Tech HS"/>
    <x v="2"/>
    <s v="15.3"/>
    <s v=""/>
  </r>
  <r>
    <n v="1230"/>
    <n v="609698"/>
    <x v="10"/>
    <s v="Bogan Tech HS"/>
    <x v="2"/>
    <s v="15.3"/>
    <s v=""/>
  </r>
  <r>
    <n v="1230"/>
    <n v="609698"/>
    <x v="10"/>
    <s v="Bogan Tech HS"/>
    <x v="2"/>
    <s v="15.3"/>
    <s v=""/>
  </r>
  <r>
    <n v="1230"/>
    <n v="609698"/>
    <x v="10"/>
    <s v="Bogan Tech HS"/>
    <x v="2"/>
    <s v="15.3"/>
    <s v=""/>
  </r>
  <r>
    <n v="1230"/>
    <n v="609698"/>
    <x v="10"/>
    <s v="Bogan Tech HS"/>
    <x v="3"/>
    <s v="15.3"/>
    <s v=""/>
  </r>
  <r>
    <n v="1230"/>
    <n v="609698"/>
    <x v="10"/>
    <s v="Bogan Tech HS"/>
    <x v="3"/>
    <s v="15.3"/>
    <s v=""/>
  </r>
  <r>
    <n v="1230"/>
    <n v="609698"/>
    <x v="10"/>
    <s v="Bogan Tech HS"/>
    <x v="3"/>
    <s v="15.3"/>
    <s v=""/>
  </r>
  <r>
    <n v="1230"/>
    <n v="609698"/>
    <x v="10"/>
    <s v="Bogan Tech HS"/>
    <x v="3"/>
    <s v="15.3"/>
    <s v=""/>
  </r>
  <r>
    <n v="1230"/>
    <n v="609698"/>
    <x v="10"/>
    <s v="Bogan Tech HS"/>
    <x v="3"/>
    <s v="15.3"/>
    <s v=""/>
  </r>
  <r>
    <n v="1230"/>
    <n v="609698"/>
    <x v="10"/>
    <s v="Bogan Tech HS"/>
    <x v="3"/>
    <s v="15.3"/>
    <s v=""/>
  </r>
  <r>
    <n v="1230"/>
    <n v="609698"/>
    <x v="10"/>
    <s v="Bogan Tech HS"/>
    <x v="3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4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5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6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7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8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9"/>
    <s v="15.3"/>
    <s v=""/>
  </r>
  <r>
    <n v="1230"/>
    <n v="609698"/>
    <x v="10"/>
    <s v="Bogan Tech HS"/>
    <x v="10"/>
    <s v="15.3"/>
    <s v=""/>
  </r>
  <r>
    <n v="1230"/>
    <n v="609698"/>
    <x v="10"/>
    <s v="Bogan Tech HS"/>
    <x v="10"/>
    <s v="15.3"/>
    <s v=""/>
  </r>
  <r>
    <n v="1230"/>
    <n v="609698"/>
    <x v="10"/>
    <s v="Bogan Tech HS"/>
    <x v="10"/>
    <s v="15.3"/>
    <s v=""/>
  </r>
  <r>
    <n v="1230"/>
    <n v="609698"/>
    <x v="10"/>
    <s v="Bogan Tech HS"/>
    <x v="10"/>
    <s v="15.3"/>
    <s v=""/>
  </r>
  <r>
    <n v="1230"/>
    <n v="609698"/>
    <x v="10"/>
    <s v="Bogan Tech HS"/>
    <x v="10"/>
    <s v="15.3"/>
    <s v=""/>
  </r>
  <r>
    <n v="1230"/>
    <n v="609698"/>
    <x v="10"/>
    <s v="Bogan Tech HS"/>
    <x v="10"/>
    <s v="15.3"/>
    <s v=""/>
  </r>
  <r>
    <n v="1230"/>
    <n v="609698"/>
    <x v="10"/>
    <s v="Bogan Tech HS"/>
    <x v="10"/>
    <s v="15.3"/>
    <s v=""/>
  </r>
  <r>
    <n v="1230"/>
    <n v="609698"/>
    <x v="10"/>
    <s v="Bogan Tech HS"/>
    <x v="10"/>
    <s v="15.3"/>
    <s v=""/>
  </r>
  <r>
    <n v="1230"/>
    <n v="609698"/>
    <x v="10"/>
    <s v="Bogan Tech HS"/>
    <x v="10"/>
    <s v="15.3"/>
    <s v=""/>
  </r>
  <r>
    <n v="1230"/>
    <n v="609698"/>
    <x v="10"/>
    <s v="Bogan Tech HS"/>
    <x v="10"/>
    <s v="15.3"/>
    <s v=""/>
  </r>
  <r>
    <n v="1230"/>
    <n v="609698"/>
    <x v="10"/>
    <s v="Bogan Tech HS"/>
    <x v="10"/>
    <s v="15.3"/>
    <s v=""/>
  </r>
  <r>
    <n v="1230"/>
    <n v="609698"/>
    <x v="10"/>
    <s v="Bogan Tech HS"/>
    <x v="11"/>
    <s v="15.3"/>
    <s v=""/>
  </r>
  <r>
    <n v="1230"/>
    <n v="609698"/>
    <x v="10"/>
    <s v="Bogan Tech HS"/>
    <x v="11"/>
    <s v="15.3"/>
    <s v=""/>
  </r>
  <r>
    <n v="1230"/>
    <n v="609698"/>
    <x v="10"/>
    <s v="Bogan Tech HS"/>
    <x v="11"/>
    <s v="15.3"/>
    <s v=""/>
  </r>
  <r>
    <n v="1230"/>
    <n v="609698"/>
    <x v="10"/>
    <s v="Bogan Tech HS"/>
    <x v="11"/>
    <s v="15.3"/>
    <s v=""/>
  </r>
  <r>
    <n v="1230"/>
    <n v="609698"/>
    <x v="10"/>
    <s v="Bogan Tech HS"/>
    <x v="11"/>
    <s v="15.3"/>
    <s v=""/>
  </r>
  <r>
    <n v="1230"/>
    <n v="609698"/>
    <x v="10"/>
    <s v="Bogan Tech HS"/>
    <x v="11"/>
    <s v="15.3"/>
    <s v=""/>
  </r>
  <r>
    <n v="7540"/>
    <n v="610323"/>
    <x v="11"/>
    <s v="New Millenium HS"/>
    <x v="0"/>
    <s v="14.3"/>
    <s v=""/>
  </r>
  <r>
    <n v="7540"/>
    <n v="610323"/>
    <x v="11"/>
    <s v="New Millenium HS"/>
    <x v="2"/>
    <s v="14.3"/>
    <s v=""/>
  </r>
  <r>
    <n v="7540"/>
    <n v="610323"/>
    <x v="11"/>
    <s v="New Millenium HS"/>
    <x v="3"/>
    <s v="14.3"/>
    <s v=""/>
  </r>
  <r>
    <n v="7540"/>
    <n v="610323"/>
    <x v="11"/>
    <s v="New Millenium HS"/>
    <x v="3"/>
    <s v="14.3"/>
    <s v=""/>
  </r>
  <r>
    <n v="7540"/>
    <n v="610323"/>
    <x v="11"/>
    <s v="New Millenium HS"/>
    <x v="5"/>
    <s v="14.3"/>
    <s v=""/>
  </r>
  <r>
    <n v="7540"/>
    <n v="610323"/>
    <x v="11"/>
    <s v="New Millenium HS"/>
    <x v="5"/>
    <s v="14.3"/>
    <s v=""/>
  </r>
  <r>
    <n v="7540"/>
    <n v="610323"/>
    <x v="11"/>
    <s v="New Millenium HS"/>
    <x v="5"/>
    <s v="14.3"/>
    <s v=""/>
  </r>
  <r>
    <n v="7540"/>
    <n v="610323"/>
    <x v="11"/>
    <s v="New Millenium HS"/>
    <x v="6"/>
    <s v="14.3"/>
    <s v=""/>
  </r>
  <r>
    <n v="7540"/>
    <n v="610323"/>
    <x v="11"/>
    <s v="New Millenium HS"/>
    <x v="6"/>
    <s v="14.3"/>
    <s v=""/>
  </r>
  <r>
    <n v="7540"/>
    <n v="610323"/>
    <x v="11"/>
    <s v="New Millenium HS"/>
    <x v="6"/>
    <s v="14.3"/>
    <s v=""/>
  </r>
  <r>
    <n v="7540"/>
    <n v="610323"/>
    <x v="11"/>
    <s v="New Millenium HS"/>
    <x v="7"/>
    <s v="14.3"/>
    <s v=""/>
  </r>
  <r>
    <n v="7540"/>
    <n v="610323"/>
    <x v="11"/>
    <s v="New Millenium HS"/>
    <x v="7"/>
    <s v="14.3"/>
    <s v=""/>
  </r>
  <r>
    <n v="7540"/>
    <n v="610323"/>
    <x v="11"/>
    <s v="New Millenium HS"/>
    <x v="7"/>
    <s v="14.3"/>
    <s v=""/>
  </r>
  <r>
    <n v="7540"/>
    <n v="610323"/>
    <x v="11"/>
    <s v="New Millenium HS"/>
    <x v="7"/>
    <s v="14.3"/>
    <s v=""/>
  </r>
  <r>
    <n v="7540"/>
    <n v="610323"/>
    <x v="11"/>
    <s v="New Millenium HS"/>
    <x v="7"/>
    <s v="14.3"/>
    <s v=""/>
  </r>
  <r>
    <n v="7540"/>
    <n v="610323"/>
    <x v="11"/>
    <s v="New Millenium HS"/>
    <x v="7"/>
    <s v="14.3"/>
    <s v=""/>
  </r>
  <r>
    <n v="7540"/>
    <n v="610323"/>
    <x v="11"/>
    <s v="New Millenium HS"/>
    <x v="7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8"/>
    <s v="14.3"/>
    <s v=""/>
  </r>
  <r>
    <n v="7540"/>
    <n v="610323"/>
    <x v="11"/>
    <s v="New Millenium HS"/>
    <x v="9"/>
    <s v="14.3"/>
    <s v=""/>
  </r>
  <r>
    <n v="7540"/>
    <n v="610323"/>
    <x v="11"/>
    <s v="New Millenium HS"/>
    <x v="9"/>
    <s v="14.3"/>
    <s v=""/>
  </r>
  <r>
    <n v="7540"/>
    <n v="610323"/>
    <x v="11"/>
    <s v="New Millenium HS"/>
    <x v="9"/>
    <s v="14.3"/>
    <s v=""/>
  </r>
  <r>
    <n v="7540"/>
    <n v="610323"/>
    <x v="11"/>
    <s v="New Millenium HS"/>
    <x v="9"/>
    <s v="14.3"/>
    <s v=""/>
  </r>
  <r>
    <n v="7540"/>
    <n v="610323"/>
    <x v="11"/>
    <s v="New Millenium HS"/>
    <x v="9"/>
    <s v="14.3"/>
    <s v=""/>
  </r>
  <r>
    <n v="7540"/>
    <n v="610323"/>
    <x v="11"/>
    <s v="New Millenium HS"/>
    <x v="9"/>
    <s v="14.3"/>
    <s v=""/>
  </r>
  <r>
    <n v="7540"/>
    <n v="610323"/>
    <x v="11"/>
    <s v="New Millenium HS"/>
    <x v="9"/>
    <s v="14.3"/>
    <s v=""/>
  </r>
  <r>
    <n v="7540"/>
    <n v="610323"/>
    <x v="11"/>
    <s v="New Millenium HS"/>
    <x v="9"/>
    <s v="14.3"/>
    <s v=""/>
  </r>
  <r>
    <n v="7540"/>
    <n v="610323"/>
    <x v="11"/>
    <s v="New Millenium HS"/>
    <x v="9"/>
    <s v="14.3"/>
    <s v=""/>
  </r>
  <r>
    <n v="7540"/>
    <n v="610323"/>
    <x v="11"/>
    <s v="New Millenium HS"/>
    <x v="9"/>
    <s v="14.3"/>
    <s v=""/>
  </r>
  <r>
    <n v="7540"/>
    <n v="610323"/>
    <x v="11"/>
    <s v="New Millenium HS"/>
    <x v="10"/>
    <s v="14.3"/>
    <s v=""/>
  </r>
  <r>
    <n v="7540"/>
    <n v="610323"/>
    <x v="11"/>
    <s v="New Millenium HS"/>
    <x v="10"/>
    <s v="14.3"/>
    <s v=""/>
  </r>
  <r>
    <n v="7540"/>
    <n v="610323"/>
    <x v="11"/>
    <s v="New Millenium HS"/>
    <x v="10"/>
    <s v="14.3"/>
    <s v=""/>
  </r>
  <r>
    <n v="7540"/>
    <n v="610323"/>
    <x v="11"/>
    <s v="New Millenium HS"/>
    <x v="10"/>
    <s v="14.3"/>
    <s v=""/>
  </r>
  <r>
    <n v="7540"/>
    <n v="610323"/>
    <x v="11"/>
    <s v="New Millenium HS"/>
    <x v="10"/>
    <s v="14.3"/>
    <s v=""/>
  </r>
  <r>
    <n v="7540"/>
    <n v="610323"/>
    <x v="11"/>
    <s v="New Millenium HS"/>
    <x v="10"/>
    <s v="14.3"/>
    <s v=""/>
  </r>
  <r>
    <n v="7540"/>
    <n v="610323"/>
    <x v="11"/>
    <s v="New Millenium HS"/>
    <x v="10"/>
    <s v="14.3"/>
    <s v=""/>
  </r>
  <r>
    <n v="7540"/>
    <n v="610323"/>
    <x v="11"/>
    <s v="New Millenium HS"/>
    <x v="10"/>
    <s v="14.3"/>
    <s v=""/>
  </r>
  <r>
    <n v="7540"/>
    <n v="610323"/>
    <x v="11"/>
    <s v="New Millenium HS"/>
    <x v="11"/>
    <s v="14.3"/>
    <s v=""/>
  </r>
  <r>
    <n v="7270"/>
    <n v="610381"/>
    <x v="12"/>
    <s v="Bronzeville Mil HS"/>
    <x v="2"/>
    <s v="16.1"/>
    <s v="Performance"/>
  </r>
  <r>
    <n v="7270"/>
    <n v="610381"/>
    <x v="12"/>
    <s v="Bronzeville Mil HS"/>
    <x v="2"/>
    <s v="16.1"/>
    <s v="Performance"/>
  </r>
  <r>
    <n v="7270"/>
    <n v="610381"/>
    <x v="12"/>
    <s v="Bronzeville Mil HS"/>
    <x v="3"/>
    <s v="16.1"/>
    <s v="Performance"/>
  </r>
  <r>
    <n v="7270"/>
    <n v="610381"/>
    <x v="12"/>
    <s v="Bronzeville Mil HS"/>
    <x v="3"/>
    <s v="16.1"/>
    <s v="Performance"/>
  </r>
  <r>
    <n v="7270"/>
    <n v="610381"/>
    <x v="12"/>
    <s v="Bronzeville Mil HS"/>
    <x v="3"/>
    <s v="16.1"/>
    <s v="Performance"/>
  </r>
  <r>
    <n v="7270"/>
    <n v="610381"/>
    <x v="12"/>
    <s v="Bronzeville Mil HS"/>
    <x v="3"/>
    <s v="16.1"/>
    <s v="Performance"/>
  </r>
  <r>
    <n v="7270"/>
    <n v="610381"/>
    <x v="12"/>
    <s v="Bronzeville Mil HS"/>
    <x v="3"/>
    <s v="16.1"/>
    <s v="Performance"/>
  </r>
  <r>
    <n v="7270"/>
    <n v="610381"/>
    <x v="12"/>
    <s v="Bronzeville Mil HS"/>
    <x v="3"/>
    <s v="16.1"/>
    <s v="Performance"/>
  </r>
  <r>
    <n v="7270"/>
    <n v="610381"/>
    <x v="12"/>
    <s v="Bronzeville Mil HS"/>
    <x v="3"/>
    <s v="16.1"/>
    <s v="Performance"/>
  </r>
  <r>
    <n v="7270"/>
    <n v="610381"/>
    <x v="12"/>
    <s v="Bronzeville Mil HS"/>
    <x v="3"/>
    <s v="16.1"/>
    <s v="Performance"/>
  </r>
  <r>
    <n v="7270"/>
    <n v="610381"/>
    <x v="12"/>
    <s v="Bronzeville Mil HS"/>
    <x v="4"/>
    <s v="16.1"/>
    <s v="Performance"/>
  </r>
  <r>
    <n v="7270"/>
    <n v="610381"/>
    <x v="12"/>
    <s v="Bronzeville Mil HS"/>
    <x v="4"/>
    <s v="16.1"/>
    <s v="Performance"/>
  </r>
  <r>
    <n v="7270"/>
    <n v="610381"/>
    <x v="12"/>
    <s v="Bronzeville Mil HS"/>
    <x v="4"/>
    <s v="16.1"/>
    <s v="Performance"/>
  </r>
  <r>
    <n v="7270"/>
    <n v="610381"/>
    <x v="12"/>
    <s v="Bronzeville Mil HS"/>
    <x v="4"/>
    <s v="16.1"/>
    <s v="Performance"/>
  </r>
  <r>
    <n v="7270"/>
    <n v="610381"/>
    <x v="12"/>
    <s v="Bronzeville Mil HS"/>
    <x v="4"/>
    <s v="16.1"/>
    <s v="Performance"/>
  </r>
  <r>
    <n v="7270"/>
    <n v="610381"/>
    <x v="12"/>
    <s v="Bronzeville Mil HS"/>
    <x v="4"/>
    <s v="16.1"/>
    <s v="Performance"/>
  </r>
  <r>
    <n v="7270"/>
    <n v="610381"/>
    <x v="12"/>
    <s v="Bronzeville Mil HS"/>
    <x v="4"/>
    <s v="16.1"/>
    <s v="Performance"/>
  </r>
  <r>
    <n v="7270"/>
    <n v="610381"/>
    <x v="12"/>
    <s v="Bronzeville Mil HS"/>
    <x v="4"/>
    <s v="16.1"/>
    <s v="Performance"/>
  </r>
  <r>
    <n v="7270"/>
    <n v="610381"/>
    <x v="12"/>
    <s v="Bronzeville Mil HS"/>
    <x v="4"/>
    <s v="16.1"/>
    <s v="Performance"/>
  </r>
  <r>
    <n v="7270"/>
    <n v="610381"/>
    <x v="12"/>
    <s v="Bronzeville Mil HS"/>
    <x v="4"/>
    <s v="16.1"/>
    <s v="Performance"/>
  </r>
  <r>
    <n v="7270"/>
    <n v="610381"/>
    <x v="12"/>
    <s v="Bronzeville Mil HS"/>
    <x v="4"/>
    <s v="16.1"/>
    <s v="Performance"/>
  </r>
  <r>
    <n v="7270"/>
    <n v="610381"/>
    <x v="12"/>
    <s v="Bronzeville Mil HS"/>
    <x v="4"/>
    <s v="16.1"/>
    <s v="Performance"/>
  </r>
  <r>
    <n v="7270"/>
    <n v="610381"/>
    <x v="12"/>
    <s v="Bronzeville Mil HS"/>
    <x v="4"/>
    <s v="16.1"/>
    <s v="Performance"/>
  </r>
  <r>
    <n v="7270"/>
    <n v="610381"/>
    <x v="12"/>
    <s v="Bronzeville Mil HS"/>
    <x v="4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5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6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7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8"/>
    <s v="16.1"/>
    <s v="Performance"/>
  </r>
  <r>
    <n v="7270"/>
    <n v="610381"/>
    <x v="12"/>
    <s v="Bronzeville Mil HS"/>
    <x v="9"/>
    <s v="16.1"/>
    <s v="Performance"/>
  </r>
  <r>
    <n v="7270"/>
    <n v="610381"/>
    <x v="12"/>
    <s v="Bronzeville Mil HS"/>
    <x v="9"/>
    <s v="16.1"/>
    <s v="Performance"/>
  </r>
  <r>
    <n v="7270"/>
    <n v="610381"/>
    <x v="12"/>
    <s v="Bronzeville Mil HS"/>
    <x v="9"/>
    <s v="16.1"/>
    <s v="Performance"/>
  </r>
  <r>
    <n v="7270"/>
    <n v="610381"/>
    <x v="12"/>
    <s v="Bronzeville Mil HS"/>
    <x v="9"/>
    <s v="16.1"/>
    <s v="Performance"/>
  </r>
  <r>
    <n v="7270"/>
    <n v="610381"/>
    <x v="12"/>
    <s v="Bronzeville Mil HS"/>
    <x v="9"/>
    <s v="16.1"/>
    <s v="Performance"/>
  </r>
  <r>
    <n v="7270"/>
    <n v="610381"/>
    <x v="12"/>
    <s v="Bronzeville Mil HS"/>
    <x v="9"/>
    <s v="16.1"/>
    <s v="Performance"/>
  </r>
  <r>
    <n v="7270"/>
    <n v="610381"/>
    <x v="12"/>
    <s v="Bronzeville Mil HS"/>
    <x v="9"/>
    <s v="16.1"/>
    <s v="Performance"/>
  </r>
  <r>
    <n v="7270"/>
    <n v="610381"/>
    <x v="12"/>
    <s v="Bronzeville Mil HS"/>
    <x v="9"/>
    <s v="16.1"/>
    <s v="Performance"/>
  </r>
  <r>
    <n v="7270"/>
    <n v="610381"/>
    <x v="12"/>
    <s v="Bronzeville Mil HS"/>
    <x v="9"/>
    <s v="16.1"/>
    <s v="Performance"/>
  </r>
  <r>
    <n v="7270"/>
    <n v="610381"/>
    <x v="12"/>
    <s v="Bronzeville Mil HS"/>
    <x v="9"/>
    <s v="16.1"/>
    <s v="Performance"/>
  </r>
  <r>
    <n v="7270"/>
    <n v="610381"/>
    <x v="12"/>
    <s v="Bronzeville Mil HS"/>
    <x v="9"/>
    <s v="16.1"/>
    <s v="Performance"/>
  </r>
  <r>
    <n v="7270"/>
    <n v="610381"/>
    <x v="12"/>
    <s v="Bronzeville Mil HS"/>
    <x v="10"/>
    <s v="16.1"/>
    <s v="Performance"/>
  </r>
  <r>
    <n v="7270"/>
    <n v="610381"/>
    <x v="12"/>
    <s v="Bronzeville Mil HS"/>
    <x v="10"/>
    <s v="16.1"/>
    <s v="Performance"/>
  </r>
  <r>
    <n v="7270"/>
    <n v="610381"/>
    <x v="12"/>
    <s v="Bronzeville Mil HS"/>
    <x v="10"/>
    <s v="16.1"/>
    <s v="Performance"/>
  </r>
  <r>
    <n v="7270"/>
    <n v="610381"/>
    <x v="12"/>
    <s v="Bronzeville Mil HS"/>
    <x v="10"/>
    <s v="16.1"/>
    <s v="Performance"/>
  </r>
  <r>
    <n v="7270"/>
    <n v="610381"/>
    <x v="12"/>
    <s v="Bronzeville Mil HS"/>
    <x v="10"/>
    <s v="16.1"/>
    <s v="Performance"/>
  </r>
  <r>
    <n v="7270"/>
    <n v="610381"/>
    <x v="12"/>
    <s v="Bronzeville Mil HS"/>
    <x v="11"/>
    <s v="16.1"/>
    <s v="Performance"/>
  </r>
  <r>
    <n v="7270"/>
    <n v="610381"/>
    <x v="12"/>
    <s v="Bronzeville Mil HS"/>
    <x v="11"/>
    <s v="16.1"/>
    <s v="Performance"/>
  </r>
  <r>
    <n v="7270"/>
    <n v="610381"/>
    <x v="12"/>
    <s v="Bronzeville Mil HS"/>
    <x v="11"/>
    <s v="16.1"/>
    <s v="Performance"/>
  </r>
  <r>
    <n v="7270"/>
    <n v="610381"/>
    <x v="12"/>
    <s v="Bronzeville Mil HS"/>
    <x v="11"/>
    <s v="16.1"/>
    <s v="Performance"/>
  </r>
  <r>
    <n v="7270"/>
    <n v="610381"/>
    <x v="12"/>
    <s v="Bronzeville Mil HS"/>
    <x v="11"/>
    <s v="16.1"/>
    <s v="Performance"/>
  </r>
  <r>
    <n v="7270"/>
    <n v="610381"/>
    <x v="12"/>
    <s v="Bronzeville Mil HS"/>
    <x v="15"/>
    <s v="16.1"/>
    <s v="Performance"/>
  </r>
  <r>
    <n v="1500"/>
    <n v="609726"/>
    <x v="13"/>
    <s v="Brooks CPHS"/>
    <x v="14"/>
    <s v="21.8"/>
    <s v="Performance"/>
  </r>
  <r>
    <n v="1500"/>
    <n v="609726"/>
    <x v="13"/>
    <s v="Brooks CPHS"/>
    <x v="14"/>
    <s v="21.8"/>
    <s v="Performance"/>
  </r>
  <r>
    <n v="1500"/>
    <n v="609726"/>
    <x v="13"/>
    <s v="Brooks CPHS"/>
    <x v="14"/>
    <s v="21.8"/>
    <s v="Performance"/>
  </r>
  <r>
    <n v="1500"/>
    <n v="609726"/>
    <x v="13"/>
    <s v="Brooks CPHS"/>
    <x v="14"/>
    <s v="21.8"/>
    <s v="Performance"/>
  </r>
  <r>
    <n v="1500"/>
    <n v="609726"/>
    <x v="13"/>
    <s v="Brooks CPHS"/>
    <x v="12"/>
    <s v="21.8"/>
    <s v="Performance"/>
  </r>
  <r>
    <n v="1500"/>
    <n v="609726"/>
    <x v="13"/>
    <s v="Brooks CPHS"/>
    <x v="12"/>
    <s v="21.8"/>
    <s v="Performance"/>
  </r>
  <r>
    <n v="1500"/>
    <n v="609726"/>
    <x v="13"/>
    <s v="Brooks CPHS"/>
    <x v="12"/>
    <s v="21.8"/>
    <s v="Performance"/>
  </r>
  <r>
    <n v="1500"/>
    <n v="609726"/>
    <x v="13"/>
    <s v="Brooks CPHS"/>
    <x v="12"/>
    <s v="21.8"/>
    <s v="Performance"/>
  </r>
  <r>
    <n v="1500"/>
    <n v="609726"/>
    <x v="13"/>
    <s v="Brooks CPHS"/>
    <x v="12"/>
    <s v="21.8"/>
    <s v="Performance"/>
  </r>
  <r>
    <n v="1500"/>
    <n v="609726"/>
    <x v="13"/>
    <s v="Brooks CPHS"/>
    <x v="12"/>
    <s v="21.8"/>
    <s v="Performance"/>
  </r>
  <r>
    <n v="1500"/>
    <n v="609726"/>
    <x v="13"/>
    <s v="Brooks CPHS"/>
    <x v="12"/>
    <s v="21.8"/>
    <s v="Performance"/>
  </r>
  <r>
    <n v="1500"/>
    <n v="609726"/>
    <x v="13"/>
    <s v="Brooks CPHS"/>
    <x v="12"/>
    <s v="21.8"/>
    <s v="Performance"/>
  </r>
  <r>
    <n v="1500"/>
    <n v="609726"/>
    <x v="13"/>
    <s v="Brooks CPHS"/>
    <x v="13"/>
    <s v="21.8"/>
    <s v="Performance"/>
  </r>
  <r>
    <n v="1500"/>
    <n v="609726"/>
    <x v="13"/>
    <s v="Brooks CPHS"/>
    <x v="13"/>
    <s v="21.8"/>
    <s v="Performance"/>
  </r>
  <r>
    <n v="1500"/>
    <n v="609726"/>
    <x v="13"/>
    <s v="Brooks CPHS"/>
    <x v="13"/>
    <s v="21.8"/>
    <s v="Performance"/>
  </r>
  <r>
    <n v="1500"/>
    <n v="609726"/>
    <x v="13"/>
    <s v="Brooks CPHS"/>
    <x v="13"/>
    <s v="21.8"/>
    <s v="Performance"/>
  </r>
  <r>
    <n v="1500"/>
    <n v="609726"/>
    <x v="13"/>
    <s v="Brooks CPHS"/>
    <x v="13"/>
    <s v="21.8"/>
    <s v="Performance"/>
  </r>
  <r>
    <n v="1500"/>
    <n v="609726"/>
    <x v="13"/>
    <s v="Brooks CPHS"/>
    <x v="13"/>
    <s v="21.8"/>
    <s v="Performance"/>
  </r>
  <r>
    <n v="1500"/>
    <n v="609726"/>
    <x v="13"/>
    <s v="Brooks CPHS"/>
    <x v="13"/>
    <s v="21.8"/>
    <s v="Performance"/>
  </r>
  <r>
    <n v="1500"/>
    <n v="609726"/>
    <x v="13"/>
    <s v="Brooks CPHS"/>
    <x v="13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0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1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2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3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4"/>
    <s v="21.8"/>
    <s v="Performance"/>
  </r>
  <r>
    <n v="1500"/>
    <n v="609726"/>
    <x v="13"/>
    <s v="Brooks CPHS"/>
    <x v="5"/>
    <s v="21.8"/>
    <s v="Performance"/>
  </r>
  <r>
    <n v="1500"/>
    <n v="609726"/>
    <x v="13"/>
    <s v="Brooks CPHS"/>
    <x v="5"/>
    <s v="21.8"/>
    <s v="Performance"/>
  </r>
  <r>
    <n v="1500"/>
    <n v="609726"/>
    <x v="13"/>
    <s v="Brooks CPHS"/>
    <x v="5"/>
    <s v="21.8"/>
    <s v="Performance"/>
  </r>
  <r>
    <n v="1500"/>
    <n v="609726"/>
    <x v="13"/>
    <s v="Brooks CPHS"/>
    <x v="5"/>
    <s v="21.8"/>
    <s v="Performance"/>
  </r>
  <r>
    <n v="1500"/>
    <n v="609726"/>
    <x v="13"/>
    <s v="Brooks CPHS"/>
    <x v="5"/>
    <s v="21.8"/>
    <s v="Performance"/>
  </r>
  <r>
    <n v="1500"/>
    <n v="609726"/>
    <x v="13"/>
    <s v="Brooks CPHS"/>
    <x v="5"/>
    <s v="21.8"/>
    <s v="Performance"/>
  </r>
  <r>
    <n v="1500"/>
    <n v="609726"/>
    <x v="13"/>
    <s v="Brooks CPHS"/>
    <x v="5"/>
    <s v="21.8"/>
    <s v="Performance"/>
  </r>
  <r>
    <n v="1500"/>
    <n v="609726"/>
    <x v="13"/>
    <s v="Brooks CPHS"/>
    <x v="5"/>
    <s v="21.8"/>
    <s v="Performance"/>
  </r>
  <r>
    <n v="1500"/>
    <n v="609726"/>
    <x v="13"/>
    <s v="Brooks CPHS"/>
    <x v="6"/>
    <s v="21.8"/>
    <s v="Performance"/>
  </r>
  <r>
    <n v="1500"/>
    <n v="609726"/>
    <x v="13"/>
    <s v="Brooks CPHS"/>
    <x v="6"/>
    <s v="21.8"/>
    <s v="Performance"/>
  </r>
  <r>
    <n v="1500"/>
    <n v="609726"/>
    <x v="13"/>
    <s v="Brooks CPHS"/>
    <x v="6"/>
    <s v="21.8"/>
    <s v="Performance"/>
  </r>
  <r>
    <n v="1500"/>
    <n v="609726"/>
    <x v="13"/>
    <s v="Brooks CPHS"/>
    <x v="6"/>
    <s v="21.8"/>
    <s v="Performance"/>
  </r>
  <r>
    <n v="1500"/>
    <n v="609726"/>
    <x v="13"/>
    <s v="Brooks CPHS"/>
    <x v="7"/>
    <s v="21.8"/>
    <s v="Performance"/>
  </r>
  <r>
    <n v="1850"/>
    <n v="609760"/>
    <x v="14"/>
    <s v="Carver Mil Acad HS"/>
    <x v="12"/>
    <s v="16.4"/>
    <s v="Performance"/>
  </r>
  <r>
    <n v="1850"/>
    <n v="609760"/>
    <x v="14"/>
    <s v="Carver Mil Acad HS"/>
    <x v="0"/>
    <s v="16.4"/>
    <s v="Performance"/>
  </r>
  <r>
    <n v="1850"/>
    <n v="609760"/>
    <x v="14"/>
    <s v="Carver Mil Acad HS"/>
    <x v="1"/>
    <s v="16.4"/>
    <s v="Performance"/>
  </r>
  <r>
    <n v="1850"/>
    <n v="609760"/>
    <x v="14"/>
    <s v="Carver Mil Acad HS"/>
    <x v="1"/>
    <s v="16.4"/>
    <s v="Performance"/>
  </r>
  <r>
    <n v="1850"/>
    <n v="609760"/>
    <x v="14"/>
    <s v="Carver Mil Acad HS"/>
    <x v="1"/>
    <s v="16.4"/>
    <s v="Performance"/>
  </r>
  <r>
    <n v="1850"/>
    <n v="609760"/>
    <x v="14"/>
    <s v="Carver Mil Acad HS"/>
    <x v="1"/>
    <s v="16.4"/>
    <s v="Performance"/>
  </r>
  <r>
    <n v="1850"/>
    <n v="609760"/>
    <x v="14"/>
    <s v="Carver Mil Acad HS"/>
    <x v="1"/>
    <s v="16.4"/>
    <s v="Performance"/>
  </r>
  <r>
    <n v="1850"/>
    <n v="609760"/>
    <x v="14"/>
    <s v="Carver Mil Acad HS"/>
    <x v="1"/>
    <s v="16.4"/>
    <s v="Performance"/>
  </r>
  <r>
    <n v="1850"/>
    <n v="609760"/>
    <x v="14"/>
    <s v="Carver Mil Acad HS"/>
    <x v="2"/>
    <s v="16.4"/>
    <s v="Performance"/>
  </r>
  <r>
    <n v="1850"/>
    <n v="609760"/>
    <x v="14"/>
    <s v="Carver Mil Acad HS"/>
    <x v="2"/>
    <s v="16.4"/>
    <s v="Performance"/>
  </r>
  <r>
    <n v="1850"/>
    <n v="609760"/>
    <x v="14"/>
    <s v="Carver Mil Acad HS"/>
    <x v="2"/>
    <s v="16.4"/>
    <s v="Performance"/>
  </r>
  <r>
    <n v="1850"/>
    <n v="609760"/>
    <x v="14"/>
    <s v="Carver Mil Acad HS"/>
    <x v="2"/>
    <s v="16.4"/>
    <s v="Performance"/>
  </r>
  <r>
    <n v="1850"/>
    <n v="609760"/>
    <x v="14"/>
    <s v="Carver Mil Acad HS"/>
    <x v="2"/>
    <s v="16.4"/>
    <s v="Performance"/>
  </r>
  <r>
    <n v="1850"/>
    <n v="609760"/>
    <x v="14"/>
    <s v="Carver Mil Acad HS"/>
    <x v="2"/>
    <s v="16.4"/>
    <s v="Performance"/>
  </r>
  <r>
    <n v="1850"/>
    <n v="609760"/>
    <x v="14"/>
    <s v="Carver Mil Acad HS"/>
    <x v="2"/>
    <s v="16.4"/>
    <s v="Performance"/>
  </r>
  <r>
    <n v="1850"/>
    <n v="609760"/>
    <x v="14"/>
    <s v="Carver Mil Acad HS"/>
    <x v="3"/>
    <s v="16.4"/>
    <s v="Performance"/>
  </r>
  <r>
    <n v="1850"/>
    <n v="609760"/>
    <x v="14"/>
    <s v="Carver Mil Acad HS"/>
    <x v="3"/>
    <s v="16.4"/>
    <s v="Performance"/>
  </r>
  <r>
    <n v="1850"/>
    <n v="609760"/>
    <x v="14"/>
    <s v="Carver Mil Acad HS"/>
    <x v="3"/>
    <s v="16.4"/>
    <s v="Performance"/>
  </r>
  <r>
    <n v="1850"/>
    <n v="609760"/>
    <x v="14"/>
    <s v="Carver Mil Acad HS"/>
    <x v="3"/>
    <s v="16.4"/>
    <s v="Performance"/>
  </r>
  <r>
    <n v="1850"/>
    <n v="609760"/>
    <x v="14"/>
    <s v="Carver Mil Acad HS"/>
    <x v="3"/>
    <s v="16.4"/>
    <s v="Performance"/>
  </r>
  <r>
    <n v="1850"/>
    <n v="609760"/>
    <x v="14"/>
    <s v="Carver Mil Acad HS"/>
    <x v="3"/>
    <s v="16.4"/>
    <s v="Performance"/>
  </r>
  <r>
    <n v="1850"/>
    <n v="609760"/>
    <x v="14"/>
    <s v="Carver Mil Acad HS"/>
    <x v="3"/>
    <s v="16.4"/>
    <s v="Performance"/>
  </r>
  <r>
    <n v="1850"/>
    <n v="609760"/>
    <x v="14"/>
    <s v="Carver Mil Acad HS"/>
    <x v="3"/>
    <s v="16.4"/>
    <s v="Performance"/>
  </r>
  <r>
    <n v="1850"/>
    <n v="609760"/>
    <x v="14"/>
    <s v="Carver Mil Acad HS"/>
    <x v="3"/>
    <s v="16.4"/>
    <s v="Performance"/>
  </r>
  <r>
    <n v="1850"/>
    <n v="609760"/>
    <x v="14"/>
    <s v="Carver Mil Acad HS"/>
    <x v="3"/>
    <s v="16.4"/>
    <s v="Performance"/>
  </r>
  <r>
    <n v="1850"/>
    <n v="609760"/>
    <x v="14"/>
    <s v="Carver Mil Acad HS"/>
    <x v="3"/>
    <s v="16.4"/>
    <s v="Performance"/>
  </r>
  <r>
    <n v="1850"/>
    <n v="609760"/>
    <x v="14"/>
    <s v="Carver Mil Acad HS"/>
    <x v="3"/>
    <s v="16.4"/>
    <s v="Performance"/>
  </r>
  <r>
    <n v="1850"/>
    <n v="609760"/>
    <x v="14"/>
    <s v="Carver Mil Acad HS"/>
    <x v="3"/>
    <s v="16.4"/>
    <s v="Performance"/>
  </r>
  <r>
    <n v="1850"/>
    <n v="609760"/>
    <x v="14"/>
    <s v="Carver Mil Acad HS"/>
    <x v="3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4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5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6"/>
    <s v="16.4"/>
    <s v="Performance"/>
  </r>
  <r>
    <n v="1850"/>
    <n v="609760"/>
    <x v="14"/>
    <s v="Carver Mil Acad HS"/>
    <x v="7"/>
    <s v="16.4"/>
    <s v="Performance"/>
  </r>
  <r>
    <n v="1850"/>
    <n v="609760"/>
    <x v="14"/>
    <s v="Carver Mil Acad HS"/>
    <x v="7"/>
    <s v="16.4"/>
    <s v="Performance"/>
  </r>
  <r>
    <n v="1850"/>
    <n v="609760"/>
    <x v="14"/>
    <s v="Carver Mil Acad HS"/>
    <x v="7"/>
    <s v="16.4"/>
    <s v="Performance"/>
  </r>
  <r>
    <n v="1850"/>
    <n v="609760"/>
    <x v="14"/>
    <s v="Carver Mil Acad HS"/>
    <x v="7"/>
    <s v="16.4"/>
    <s v="Performance"/>
  </r>
  <r>
    <n v="1850"/>
    <n v="609760"/>
    <x v="14"/>
    <s v="Carver Mil Acad HS"/>
    <x v="7"/>
    <s v="16.4"/>
    <s v="Performance"/>
  </r>
  <r>
    <n v="1850"/>
    <n v="609760"/>
    <x v="14"/>
    <s v="Carver Mil Acad HS"/>
    <x v="7"/>
    <s v="16.4"/>
    <s v="Performance"/>
  </r>
  <r>
    <n v="1850"/>
    <n v="609760"/>
    <x v="14"/>
    <s v="Carver Mil Acad HS"/>
    <x v="7"/>
    <s v="16.4"/>
    <s v="Performance"/>
  </r>
  <r>
    <n v="1850"/>
    <n v="609760"/>
    <x v="14"/>
    <s v="Carver Mil Acad HS"/>
    <x v="7"/>
    <s v="16.4"/>
    <s v="Performance"/>
  </r>
  <r>
    <n v="1850"/>
    <n v="609760"/>
    <x v="14"/>
    <s v="Carver Mil Acad HS"/>
    <x v="7"/>
    <s v="16.4"/>
    <s v="Performance"/>
  </r>
  <r>
    <n v="1850"/>
    <n v="609760"/>
    <x v="14"/>
    <s v="Carver Mil Acad HS"/>
    <x v="7"/>
    <s v="16.4"/>
    <s v="Performance"/>
  </r>
  <r>
    <n v="1850"/>
    <n v="609760"/>
    <x v="14"/>
    <s v="Carver Mil Acad HS"/>
    <x v="7"/>
    <s v="16.4"/>
    <s v="Performance"/>
  </r>
  <r>
    <n v="1850"/>
    <n v="609760"/>
    <x v="14"/>
    <s v="Carver Mil Acad HS"/>
    <x v="7"/>
    <s v="16.4"/>
    <s v="Performance"/>
  </r>
  <r>
    <n v="1850"/>
    <n v="609760"/>
    <x v="14"/>
    <s v="Carver Mil Acad HS"/>
    <x v="7"/>
    <s v="16.4"/>
    <s v="Performance"/>
  </r>
  <r>
    <n v="1850"/>
    <n v="609760"/>
    <x v="14"/>
    <s v="Carver Mil Acad HS"/>
    <x v="8"/>
    <s v="16.4"/>
    <s v="Performance"/>
  </r>
  <r>
    <n v="1850"/>
    <n v="609760"/>
    <x v="14"/>
    <s v="Carver Mil Acad HS"/>
    <x v="8"/>
    <s v="16.4"/>
    <s v="Performance"/>
  </r>
  <r>
    <n v="1850"/>
    <n v="609760"/>
    <x v="14"/>
    <s v="Carver Mil Acad HS"/>
    <x v="8"/>
    <s v="16.4"/>
    <s v="Performance"/>
  </r>
  <r>
    <n v="1850"/>
    <n v="609760"/>
    <x v="14"/>
    <s v="Carver Mil Acad HS"/>
    <x v="8"/>
    <s v="16.4"/>
    <s v="Performance"/>
  </r>
  <r>
    <n v="1850"/>
    <n v="609760"/>
    <x v="14"/>
    <s v="Carver Mil Acad HS"/>
    <x v="8"/>
    <s v="16.4"/>
    <s v="Performance"/>
  </r>
  <r>
    <n v="1850"/>
    <n v="609760"/>
    <x v="14"/>
    <s v="Carver Mil Acad HS"/>
    <x v="8"/>
    <s v="16.4"/>
    <s v="Performance"/>
  </r>
  <r>
    <n v="1850"/>
    <n v="609760"/>
    <x v="14"/>
    <s v="Carver Mil Acad HS"/>
    <x v="8"/>
    <s v="16.4"/>
    <s v="Performance"/>
  </r>
  <r>
    <n v="1850"/>
    <n v="609760"/>
    <x v="14"/>
    <s v="Carver Mil Acad HS"/>
    <x v="8"/>
    <s v="16.4"/>
    <s v="Performance"/>
  </r>
  <r>
    <n v="1850"/>
    <n v="609760"/>
    <x v="14"/>
    <s v="Carver Mil Acad HS"/>
    <x v="8"/>
    <s v="16.4"/>
    <s v="Performance"/>
  </r>
  <r>
    <n v="1850"/>
    <n v="609760"/>
    <x v="14"/>
    <s v="Carver Mil Acad HS"/>
    <x v="8"/>
    <s v="16.4"/>
    <s v="Performance"/>
  </r>
  <r>
    <n v="1850"/>
    <n v="609760"/>
    <x v="14"/>
    <s v="Carver Mil Acad HS"/>
    <x v="8"/>
    <s v="16.4"/>
    <s v="Performance"/>
  </r>
  <r>
    <n v="1850"/>
    <n v="609760"/>
    <x v="14"/>
    <s v="Carver Mil Acad HS"/>
    <x v="9"/>
    <s v="16.4"/>
    <s v="Performance"/>
  </r>
  <r>
    <n v="1850"/>
    <n v="609760"/>
    <x v="14"/>
    <s v="Carver Mil Acad HS"/>
    <x v="10"/>
    <s v="16.4"/>
    <s v="Performance"/>
  </r>
  <r>
    <n v="1850"/>
    <n v="609760"/>
    <x v="14"/>
    <s v="Carver Mil Acad HS"/>
    <x v="10"/>
    <s v="16.4"/>
    <s v="Performance"/>
  </r>
  <r>
    <n v="1850"/>
    <n v="609760"/>
    <x v="14"/>
    <s v="Carver Mil Acad HS"/>
    <x v="10"/>
    <s v="16.4"/>
    <s v="Performance"/>
  </r>
  <r>
    <n v="9032"/>
    <m/>
    <x v="15"/>
    <s v=""/>
    <x v="13"/>
    <s v=""/>
    <s v=""/>
  </r>
  <r>
    <n v="9032"/>
    <m/>
    <x v="15"/>
    <s v=""/>
    <x v="13"/>
    <s v=""/>
    <s v=""/>
  </r>
  <r>
    <n v="9032"/>
    <m/>
    <x v="15"/>
    <s v=""/>
    <x v="0"/>
    <s v=""/>
    <s v=""/>
  </r>
  <r>
    <n v="9032"/>
    <m/>
    <x v="15"/>
    <s v=""/>
    <x v="0"/>
    <s v=""/>
    <s v=""/>
  </r>
  <r>
    <n v="9032"/>
    <m/>
    <x v="15"/>
    <s v=""/>
    <x v="1"/>
    <s v=""/>
    <s v=""/>
  </r>
  <r>
    <n v="9032"/>
    <m/>
    <x v="15"/>
    <s v=""/>
    <x v="1"/>
    <s v=""/>
    <s v=""/>
  </r>
  <r>
    <n v="9032"/>
    <m/>
    <x v="15"/>
    <s v=""/>
    <x v="1"/>
    <s v=""/>
    <s v=""/>
  </r>
  <r>
    <n v="9032"/>
    <m/>
    <x v="15"/>
    <s v=""/>
    <x v="1"/>
    <s v=""/>
    <s v=""/>
  </r>
  <r>
    <n v="9032"/>
    <m/>
    <x v="15"/>
    <s v=""/>
    <x v="1"/>
    <s v=""/>
    <s v=""/>
  </r>
  <r>
    <n v="9032"/>
    <m/>
    <x v="15"/>
    <s v=""/>
    <x v="2"/>
    <s v=""/>
    <s v=""/>
  </r>
  <r>
    <n v="9032"/>
    <m/>
    <x v="15"/>
    <s v=""/>
    <x v="2"/>
    <s v=""/>
    <s v=""/>
  </r>
  <r>
    <n v="9032"/>
    <m/>
    <x v="15"/>
    <s v=""/>
    <x v="2"/>
    <s v=""/>
    <s v=""/>
  </r>
  <r>
    <n v="9032"/>
    <m/>
    <x v="15"/>
    <s v=""/>
    <x v="2"/>
    <s v=""/>
    <s v=""/>
  </r>
  <r>
    <n v="9032"/>
    <m/>
    <x v="15"/>
    <s v=""/>
    <x v="2"/>
    <s v=""/>
    <s v=""/>
  </r>
  <r>
    <n v="9032"/>
    <m/>
    <x v="15"/>
    <s v=""/>
    <x v="2"/>
    <s v=""/>
    <s v=""/>
  </r>
  <r>
    <n v="9032"/>
    <m/>
    <x v="15"/>
    <s v=""/>
    <x v="2"/>
    <s v=""/>
    <s v=""/>
  </r>
  <r>
    <n v="9032"/>
    <m/>
    <x v="15"/>
    <s v=""/>
    <x v="2"/>
    <s v=""/>
    <s v=""/>
  </r>
  <r>
    <n v="9032"/>
    <m/>
    <x v="15"/>
    <s v=""/>
    <x v="2"/>
    <s v=""/>
    <s v=""/>
  </r>
  <r>
    <n v="9032"/>
    <m/>
    <x v="15"/>
    <s v=""/>
    <x v="2"/>
    <s v=""/>
    <s v=""/>
  </r>
  <r>
    <n v="9032"/>
    <m/>
    <x v="15"/>
    <s v=""/>
    <x v="2"/>
    <s v=""/>
    <s v=""/>
  </r>
  <r>
    <n v="9032"/>
    <m/>
    <x v="15"/>
    <s v=""/>
    <x v="2"/>
    <s v=""/>
    <s v=""/>
  </r>
  <r>
    <n v="9032"/>
    <m/>
    <x v="15"/>
    <s v=""/>
    <x v="2"/>
    <s v=""/>
    <s v=""/>
  </r>
  <r>
    <n v="9032"/>
    <m/>
    <x v="15"/>
    <s v=""/>
    <x v="2"/>
    <s v=""/>
    <s v=""/>
  </r>
  <r>
    <n v="9032"/>
    <m/>
    <x v="15"/>
    <s v=""/>
    <x v="2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3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4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5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6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7"/>
    <s v=""/>
    <s v=""/>
  </r>
  <r>
    <n v="9032"/>
    <m/>
    <x v="15"/>
    <s v=""/>
    <x v="8"/>
    <s v=""/>
    <s v=""/>
  </r>
  <r>
    <n v="9032"/>
    <m/>
    <x v="15"/>
    <s v=""/>
    <x v="8"/>
    <s v=""/>
    <s v=""/>
  </r>
  <r>
    <n v="9032"/>
    <m/>
    <x v="15"/>
    <s v=""/>
    <x v="8"/>
    <s v=""/>
    <s v=""/>
  </r>
  <r>
    <n v="9032"/>
    <m/>
    <x v="15"/>
    <s v=""/>
    <x v="8"/>
    <s v=""/>
    <s v=""/>
  </r>
  <r>
    <n v="9032"/>
    <m/>
    <x v="15"/>
    <s v=""/>
    <x v="8"/>
    <s v=""/>
    <s v=""/>
  </r>
  <r>
    <n v="9032"/>
    <m/>
    <x v="15"/>
    <s v=""/>
    <x v="8"/>
    <s v=""/>
    <s v=""/>
  </r>
  <r>
    <n v="9032"/>
    <m/>
    <x v="15"/>
    <s v=""/>
    <x v="8"/>
    <s v=""/>
    <s v=""/>
  </r>
  <r>
    <n v="9032"/>
    <m/>
    <x v="15"/>
    <s v=""/>
    <x v="8"/>
    <s v=""/>
    <s v=""/>
  </r>
  <r>
    <n v="9032"/>
    <m/>
    <x v="15"/>
    <s v=""/>
    <x v="8"/>
    <s v=""/>
    <s v=""/>
  </r>
  <r>
    <n v="9032"/>
    <m/>
    <x v="15"/>
    <s v=""/>
    <x v="8"/>
    <s v=""/>
    <s v=""/>
  </r>
  <r>
    <n v="9032"/>
    <m/>
    <x v="15"/>
    <s v=""/>
    <x v="8"/>
    <s v=""/>
    <s v=""/>
  </r>
  <r>
    <n v="9032"/>
    <m/>
    <x v="15"/>
    <s v=""/>
    <x v="8"/>
    <s v=""/>
    <s v=""/>
  </r>
  <r>
    <n v="9032"/>
    <m/>
    <x v="15"/>
    <s v=""/>
    <x v="8"/>
    <s v=""/>
    <s v=""/>
  </r>
  <r>
    <n v="9032"/>
    <m/>
    <x v="15"/>
    <s v=""/>
    <x v="8"/>
    <s v=""/>
    <s v=""/>
  </r>
  <r>
    <n v="9032"/>
    <m/>
    <x v="15"/>
    <s v=""/>
    <x v="8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9"/>
    <s v=""/>
    <s v=""/>
  </r>
  <r>
    <n v="9032"/>
    <m/>
    <x v="15"/>
    <s v=""/>
    <x v="10"/>
    <s v=""/>
    <s v=""/>
  </r>
  <r>
    <n v="9032"/>
    <m/>
    <x v="15"/>
    <s v=""/>
    <x v="10"/>
    <s v=""/>
    <s v=""/>
  </r>
  <r>
    <n v="9032"/>
    <m/>
    <x v="15"/>
    <s v=""/>
    <x v="10"/>
    <s v=""/>
    <s v=""/>
  </r>
  <r>
    <n v="9032"/>
    <m/>
    <x v="15"/>
    <s v=""/>
    <x v="10"/>
    <s v=""/>
    <s v=""/>
  </r>
  <r>
    <n v="9032"/>
    <m/>
    <x v="15"/>
    <s v=""/>
    <x v="11"/>
    <s v=""/>
    <s v=""/>
  </r>
  <r>
    <n v="9032"/>
    <m/>
    <x v="15"/>
    <s v=""/>
    <x v="15"/>
    <s v=""/>
    <s v=""/>
  </r>
  <r>
    <n v="9032"/>
    <m/>
    <x v="15"/>
    <s v=""/>
    <x v="15"/>
    <s v=""/>
    <s v=""/>
  </r>
  <r>
    <n v="7770"/>
    <n v="610340"/>
    <x v="16"/>
    <s v="Chicago Acad HS"/>
    <x v="12"/>
    <s v="18"/>
    <s v=""/>
  </r>
  <r>
    <n v="7770"/>
    <n v="610340"/>
    <x v="16"/>
    <s v="Chicago Acad HS"/>
    <x v="12"/>
    <s v="18"/>
    <s v=""/>
  </r>
  <r>
    <n v="7770"/>
    <n v="610340"/>
    <x v="16"/>
    <s v="Chicago Acad HS"/>
    <x v="13"/>
    <s v="18"/>
    <s v=""/>
  </r>
  <r>
    <n v="7770"/>
    <n v="610340"/>
    <x v="16"/>
    <s v="Chicago Acad HS"/>
    <x v="13"/>
    <s v="18"/>
    <s v=""/>
  </r>
  <r>
    <n v="7770"/>
    <n v="610340"/>
    <x v="16"/>
    <s v="Chicago Acad HS"/>
    <x v="0"/>
    <s v="18"/>
    <s v=""/>
  </r>
  <r>
    <n v="7770"/>
    <n v="610340"/>
    <x v="16"/>
    <s v="Chicago Acad HS"/>
    <x v="0"/>
    <s v="18"/>
    <s v=""/>
  </r>
  <r>
    <n v="7770"/>
    <n v="610340"/>
    <x v="16"/>
    <s v="Chicago Acad HS"/>
    <x v="0"/>
    <s v="18"/>
    <s v=""/>
  </r>
  <r>
    <n v="7770"/>
    <n v="610340"/>
    <x v="16"/>
    <s v="Chicago Acad HS"/>
    <x v="0"/>
    <s v="18"/>
    <s v=""/>
  </r>
  <r>
    <n v="7770"/>
    <n v="610340"/>
    <x v="16"/>
    <s v="Chicago Acad HS"/>
    <x v="0"/>
    <s v="18"/>
    <s v=""/>
  </r>
  <r>
    <n v="7770"/>
    <n v="610340"/>
    <x v="16"/>
    <s v="Chicago Acad HS"/>
    <x v="0"/>
    <s v="18"/>
    <s v=""/>
  </r>
  <r>
    <n v="7770"/>
    <n v="610340"/>
    <x v="16"/>
    <s v="Chicago Acad HS"/>
    <x v="0"/>
    <s v="18"/>
    <s v=""/>
  </r>
  <r>
    <n v="7770"/>
    <n v="610340"/>
    <x v="16"/>
    <s v="Chicago Acad HS"/>
    <x v="1"/>
    <s v="18"/>
    <s v=""/>
  </r>
  <r>
    <n v="7770"/>
    <n v="610340"/>
    <x v="16"/>
    <s v="Chicago Acad HS"/>
    <x v="1"/>
    <s v="18"/>
    <s v=""/>
  </r>
  <r>
    <n v="7770"/>
    <n v="610340"/>
    <x v="16"/>
    <s v="Chicago Acad HS"/>
    <x v="1"/>
    <s v="18"/>
    <s v=""/>
  </r>
  <r>
    <n v="7770"/>
    <n v="610340"/>
    <x v="16"/>
    <s v="Chicago Acad HS"/>
    <x v="1"/>
    <s v="18"/>
    <s v=""/>
  </r>
  <r>
    <n v="7770"/>
    <n v="610340"/>
    <x v="16"/>
    <s v="Chicago Acad HS"/>
    <x v="1"/>
    <s v="18"/>
    <s v=""/>
  </r>
  <r>
    <n v="7770"/>
    <n v="610340"/>
    <x v="16"/>
    <s v="Chicago Acad HS"/>
    <x v="1"/>
    <s v="18"/>
    <s v=""/>
  </r>
  <r>
    <n v="7770"/>
    <n v="610340"/>
    <x v="16"/>
    <s v="Chicago Acad HS"/>
    <x v="2"/>
    <s v="18"/>
    <s v=""/>
  </r>
  <r>
    <n v="7770"/>
    <n v="610340"/>
    <x v="16"/>
    <s v="Chicago Acad HS"/>
    <x v="2"/>
    <s v="18"/>
    <s v=""/>
  </r>
  <r>
    <n v="7770"/>
    <n v="610340"/>
    <x v="16"/>
    <s v="Chicago Acad HS"/>
    <x v="2"/>
    <s v="18"/>
    <s v=""/>
  </r>
  <r>
    <n v="7770"/>
    <n v="610340"/>
    <x v="16"/>
    <s v="Chicago Acad HS"/>
    <x v="2"/>
    <s v="18"/>
    <s v=""/>
  </r>
  <r>
    <n v="7770"/>
    <n v="610340"/>
    <x v="16"/>
    <s v="Chicago Acad HS"/>
    <x v="2"/>
    <s v="18"/>
    <s v=""/>
  </r>
  <r>
    <n v="7770"/>
    <n v="610340"/>
    <x v="16"/>
    <s v="Chicago Acad HS"/>
    <x v="2"/>
    <s v="18"/>
    <s v=""/>
  </r>
  <r>
    <n v="7770"/>
    <n v="610340"/>
    <x v="16"/>
    <s v="Chicago Acad HS"/>
    <x v="2"/>
    <s v="18"/>
    <s v=""/>
  </r>
  <r>
    <n v="7770"/>
    <n v="610340"/>
    <x v="16"/>
    <s v="Chicago Acad HS"/>
    <x v="2"/>
    <s v="18"/>
    <s v=""/>
  </r>
  <r>
    <n v="7770"/>
    <n v="610340"/>
    <x v="16"/>
    <s v="Chicago Acad HS"/>
    <x v="2"/>
    <s v="18"/>
    <s v=""/>
  </r>
  <r>
    <n v="7770"/>
    <n v="610340"/>
    <x v="16"/>
    <s v="Chicago Acad HS"/>
    <x v="2"/>
    <s v="18"/>
    <s v=""/>
  </r>
  <r>
    <n v="7770"/>
    <n v="610340"/>
    <x v="16"/>
    <s v="Chicago Acad HS"/>
    <x v="2"/>
    <s v="18"/>
    <s v=""/>
  </r>
  <r>
    <n v="7770"/>
    <n v="610340"/>
    <x v="16"/>
    <s v="Chicago Acad HS"/>
    <x v="2"/>
    <s v="18"/>
    <s v=""/>
  </r>
  <r>
    <n v="7770"/>
    <n v="610340"/>
    <x v="16"/>
    <s v="Chicago Acad HS"/>
    <x v="2"/>
    <s v="18"/>
    <s v=""/>
  </r>
  <r>
    <n v="7770"/>
    <n v="610340"/>
    <x v="16"/>
    <s v="Chicago Acad HS"/>
    <x v="2"/>
    <s v="18"/>
    <s v=""/>
  </r>
  <r>
    <n v="7770"/>
    <n v="610340"/>
    <x v="16"/>
    <s v="Chicago Acad HS"/>
    <x v="3"/>
    <s v="18"/>
    <s v=""/>
  </r>
  <r>
    <n v="7770"/>
    <n v="610340"/>
    <x v="16"/>
    <s v="Chicago Acad HS"/>
    <x v="3"/>
    <s v="18"/>
    <s v=""/>
  </r>
  <r>
    <n v="7770"/>
    <n v="610340"/>
    <x v="16"/>
    <s v="Chicago Acad HS"/>
    <x v="3"/>
    <s v="18"/>
    <s v=""/>
  </r>
  <r>
    <n v="7770"/>
    <n v="610340"/>
    <x v="16"/>
    <s v="Chicago Acad HS"/>
    <x v="3"/>
    <s v="18"/>
    <s v=""/>
  </r>
  <r>
    <n v="7770"/>
    <n v="610340"/>
    <x v="16"/>
    <s v="Chicago Acad HS"/>
    <x v="3"/>
    <s v="18"/>
    <s v=""/>
  </r>
  <r>
    <n v="7770"/>
    <n v="610340"/>
    <x v="16"/>
    <s v="Chicago Acad HS"/>
    <x v="3"/>
    <s v="18"/>
    <s v=""/>
  </r>
  <r>
    <n v="7770"/>
    <n v="610340"/>
    <x v="16"/>
    <s v="Chicago Acad HS"/>
    <x v="3"/>
    <s v="18"/>
    <s v=""/>
  </r>
  <r>
    <n v="7770"/>
    <n v="610340"/>
    <x v="16"/>
    <s v="Chicago Acad HS"/>
    <x v="3"/>
    <s v="18"/>
    <s v=""/>
  </r>
  <r>
    <n v="7770"/>
    <n v="610340"/>
    <x v="16"/>
    <s v="Chicago Acad HS"/>
    <x v="3"/>
    <s v="18"/>
    <s v=""/>
  </r>
  <r>
    <n v="7770"/>
    <n v="610340"/>
    <x v="16"/>
    <s v="Chicago Acad HS"/>
    <x v="3"/>
    <s v="18"/>
    <s v=""/>
  </r>
  <r>
    <n v="7770"/>
    <n v="610340"/>
    <x v="16"/>
    <s v="Chicago Acad HS"/>
    <x v="3"/>
    <s v="18"/>
    <s v=""/>
  </r>
  <r>
    <n v="7770"/>
    <n v="610340"/>
    <x v="16"/>
    <s v="Chicago Acad HS"/>
    <x v="3"/>
    <s v="18"/>
    <s v=""/>
  </r>
  <r>
    <n v="7770"/>
    <n v="610340"/>
    <x v="16"/>
    <s v="Chicago Acad HS"/>
    <x v="4"/>
    <s v="18"/>
    <s v=""/>
  </r>
  <r>
    <n v="7770"/>
    <n v="610340"/>
    <x v="16"/>
    <s v="Chicago Acad HS"/>
    <x v="4"/>
    <s v="18"/>
    <s v=""/>
  </r>
  <r>
    <n v="7770"/>
    <n v="610340"/>
    <x v="16"/>
    <s v="Chicago Acad HS"/>
    <x v="4"/>
    <s v="18"/>
    <s v=""/>
  </r>
  <r>
    <n v="7770"/>
    <n v="610340"/>
    <x v="16"/>
    <s v="Chicago Acad HS"/>
    <x v="4"/>
    <s v="18"/>
    <s v=""/>
  </r>
  <r>
    <n v="7770"/>
    <n v="610340"/>
    <x v="16"/>
    <s v="Chicago Acad HS"/>
    <x v="4"/>
    <s v="18"/>
    <s v=""/>
  </r>
  <r>
    <n v="7770"/>
    <n v="610340"/>
    <x v="16"/>
    <s v="Chicago Acad HS"/>
    <x v="4"/>
    <s v="18"/>
    <s v=""/>
  </r>
  <r>
    <n v="7770"/>
    <n v="610340"/>
    <x v="16"/>
    <s v="Chicago Acad HS"/>
    <x v="4"/>
    <s v="18"/>
    <s v=""/>
  </r>
  <r>
    <n v="7770"/>
    <n v="610340"/>
    <x v="16"/>
    <s v="Chicago Acad HS"/>
    <x v="4"/>
    <s v="18"/>
    <s v=""/>
  </r>
  <r>
    <n v="7770"/>
    <n v="610340"/>
    <x v="16"/>
    <s v="Chicago Acad HS"/>
    <x v="4"/>
    <s v="18"/>
    <s v=""/>
  </r>
  <r>
    <n v="7770"/>
    <n v="610340"/>
    <x v="16"/>
    <s v="Chicago Acad HS"/>
    <x v="4"/>
    <s v="18"/>
    <s v=""/>
  </r>
  <r>
    <n v="7770"/>
    <n v="610340"/>
    <x v="16"/>
    <s v="Chicago Acad HS"/>
    <x v="4"/>
    <s v="18"/>
    <s v=""/>
  </r>
  <r>
    <n v="7770"/>
    <n v="610340"/>
    <x v="16"/>
    <s v="Chicago Acad HS"/>
    <x v="4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5"/>
    <s v="18"/>
    <s v=""/>
  </r>
  <r>
    <n v="7770"/>
    <n v="610340"/>
    <x v="16"/>
    <s v="Chicago Acad HS"/>
    <x v="6"/>
    <s v="18"/>
    <s v=""/>
  </r>
  <r>
    <n v="7770"/>
    <n v="610340"/>
    <x v="16"/>
    <s v="Chicago Acad HS"/>
    <x v="6"/>
    <s v="18"/>
    <s v=""/>
  </r>
  <r>
    <n v="7770"/>
    <n v="610340"/>
    <x v="16"/>
    <s v="Chicago Acad HS"/>
    <x v="6"/>
    <s v="18"/>
    <s v=""/>
  </r>
  <r>
    <n v="7770"/>
    <n v="610340"/>
    <x v="16"/>
    <s v="Chicago Acad HS"/>
    <x v="6"/>
    <s v="18"/>
    <s v=""/>
  </r>
  <r>
    <n v="7770"/>
    <n v="610340"/>
    <x v="16"/>
    <s v="Chicago Acad HS"/>
    <x v="6"/>
    <s v="18"/>
    <s v=""/>
  </r>
  <r>
    <n v="7770"/>
    <n v="610340"/>
    <x v="16"/>
    <s v="Chicago Acad HS"/>
    <x v="6"/>
    <s v="18"/>
    <s v=""/>
  </r>
  <r>
    <n v="7770"/>
    <n v="610340"/>
    <x v="16"/>
    <s v="Chicago Acad HS"/>
    <x v="6"/>
    <s v="18"/>
    <s v=""/>
  </r>
  <r>
    <n v="7770"/>
    <n v="610340"/>
    <x v="16"/>
    <s v="Chicago Acad HS"/>
    <x v="6"/>
    <s v="18"/>
    <s v=""/>
  </r>
  <r>
    <n v="7770"/>
    <n v="610340"/>
    <x v="16"/>
    <s v="Chicago Acad HS"/>
    <x v="6"/>
    <s v="18"/>
    <s v=""/>
  </r>
  <r>
    <n v="7770"/>
    <n v="610340"/>
    <x v="16"/>
    <s v="Chicago Acad HS"/>
    <x v="6"/>
    <s v="18"/>
    <s v=""/>
  </r>
  <r>
    <n v="7770"/>
    <n v="610340"/>
    <x v="16"/>
    <s v="Chicago Acad HS"/>
    <x v="6"/>
    <s v="18"/>
    <s v=""/>
  </r>
  <r>
    <n v="7770"/>
    <n v="610340"/>
    <x v="16"/>
    <s v="Chicago Acad HS"/>
    <x v="6"/>
    <s v="18"/>
    <s v=""/>
  </r>
  <r>
    <n v="7770"/>
    <n v="610340"/>
    <x v="16"/>
    <s v="Chicago Acad HS"/>
    <x v="6"/>
    <s v="18"/>
    <s v=""/>
  </r>
  <r>
    <n v="7770"/>
    <n v="610340"/>
    <x v="16"/>
    <s v="Chicago Acad HS"/>
    <x v="6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7"/>
    <s v="18"/>
    <s v=""/>
  </r>
  <r>
    <n v="7770"/>
    <n v="610340"/>
    <x v="16"/>
    <s v="Chicago Acad HS"/>
    <x v="8"/>
    <s v="18"/>
    <s v=""/>
  </r>
  <r>
    <n v="7770"/>
    <n v="610340"/>
    <x v="16"/>
    <s v="Chicago Acad HS"/>
    <x v="8"/>
    <s v="18"/>
    <s v=""/>
  </r>
  <r>
    <n v="7770"/>
    <n v="610340"/>
    <x v="16"/>
    <s v="Chicago Acad HS"/>
    <x v="8"/>
    <s v="18"/>
    <s v=""/>
  </r>
  <r>
    <n v="7770"/>
    <n v="610340"/>
    <x v="16"/>
    <s v="Chicago Acad HS"/>
    <x v="8"/>
    <s v="18"/>
    <s v=""/>
  </r>
  <r>
    <n v="7770"/>
    <n v="610340"/>
    <x v="16"/>
    <s v="Chicago Acad HS"/>
    <x v="8"/>
    <s v="18"/>
    <s v=""/>
  </r>
  <r>
    <n v="7770"/>
    <n v="610340"/>
    <x v="16"/>
    <s v="Chicago Acad HS"/>
    <x v="8"/>
    <s v="18"/>
    <s v=""/>
  </r>
  <r>
    <n v="7770"/>
    <n v="610340"/>
    <x v="16"/>
    <s v="Chicago Acad HS"/>
    <x v="8"/>
    <s v="18"/>
    <s v=""/>
  </r>
  <r>
    <n v="7770"/>
    <n v="610340"/>
    <x v="16"/>
    <s v="Chicago Acad HS"/>
    <x v="8"/>
    <s v="18"/>
    <s v=""/>
  </r>
  <r>
    <n v="7770"/>
    <n v="610340"/>
    <x v="16"/>
    <s v="Chicago Acad HS"/>
    <x v="8"/>
    <s v="18"/>
    <s v=""/>
  </r>
  <r>
    <n v="7770"/>
    <n v="610340"/>
    <x v="16"/>
    <s v="Chicago Acad HS"/>
    <x v="8"/>
    <s v="18"/>
    <s v=""/>
  </r>
  <r>
    <n v="7770"/>
    <n v="610340"/>
    <x v="16"/>
    <s v="Chicago Acad HS"/>
    <x v="8"/>
    <s v="18"/>
    <s v=""/>
  </r>
  <r>
    <n v="7770"/>
    <n v="610340"/>
    <x v="16"/>
    <s v="Chicago Acad HS"/>
    <x v="8"/>
    <s v="18"/>
    <s v=""/>
  </r>
  <r>
    <n v="7770"/>
    <n v="610340"/>
    <x v="16"/>
    <s v="Chicago Acad HS"/>
    <x v="8"/>
    <s v="18"/>
    <s v=""/>
  </r>
  <r>
    <n v="7770"/>
    <n v="610340"/>
    <x v="16"/>
    <s v="Chicago Acad HS"/>
    <x v="9"/>
    <s v="18"/>
    <s v=""/>
  </r>
  <r>
    <n v="7770"/>
    <n v="610340"/>
    <x v="16"/>
    <s v="Chicago Acad HS"/>
    <x v="9"/>
    <s v="18"/>
    <s v=""/>
  </r>
  <r>
    <n v="7770"/>
    <n v="610340"/>
    <x v="16"/>
    <s v="Chicago Acad HS"/>
    <x v="9"/>
    <s v="18"/>
    <s v=""/>
  </r>
  <r>
    <n v="7770"/>
    <n v="610340"/>
    <x v="16"/>
    <s v="Chicago Acad HS"/>
    <x v="9"/>
    <s v="18"/>
    <s v=""/>
  </r>
  <r>
    <n v="7770"/>
    <n v="610340"/>
    <x v="16"/>
    <s v="Chicago Acad HS"/>
    <x v="9"/>
    <s v="18"/>
    <s v=""/>
  </r>
  <r>
    <n v="7770"/>
    <n v="610340"/>
    <x v="16"/>
    <s v="Chicago Acad HS"/>
    <x v="10"/>
    <s v="18"/>
    <s v=""/>
  </r>
  <r>
    <n v="1790"/>
    <n v="609753"/>
    <x v="17"/>
    <s v="Chicago Agr Sci HS"/>
    <x v="17"/>
    <s v="20.4"/>
    <s v="Magnet"/>
  </r>
  <r>
    <n v="1790"/>
    <n v="609753"/>
    <x v="17"/>
    <s v="Chicago Agr Sci HS"/>
    <x v="14"/>
    <s v="20.4"/>
    <s v="Magnet"/>
  </r>
  <r>
    <n v="1790"/>
    <n v="609753"/>
    <x v="17"/>
    <s v="Chicago Agr Sci HS"/>
    <x v="14"/>
    <s v="20.4"/>
    <s v="Magnet"/>
  </r>
  <r>
    <n v="1790"/>
    <n v="609753"/>
    <x v="17"/>
    <s v="Chicago Agr Sci HS"/>
    <x v="14"/>
    <s v="20.4"/>
    <s v="Magnet"/>
  </r>
  <r>
    <n v="1790"/>
    <n v="609753"/>
    <x v="17"/>
    <s v="Chicago Agr Sci HS"/>
    <x v="12"/>
    <s v="20.4"/>
    <s v="Magnet"/>
  </r>
  <r>
    <n v="1790"/>
    <n v="609753"/>
    <x v="17"/>
    <s v="Chicago Agr Sci HS"/>
    <x v="12"/>
    <s v="20.4"/>
    <s v="Magnet"/>
  </r>
  <r>
    <n v="1790"/>
    <n v="609753"/>
    <x v="17"/>
    <s v="Chicago Agr Sci HS"/>
    <x v="12"/>
    <s v="20.4"/>
    <s v="Magnet"/>
  </r>
  <r>
    <n v="1790"/>
    <n v="609753"/>
    <x v="17"/>
    <s v="Chicago Agr Sci HS"/>
    <x v="13"/>
    <s v="20.4"/>
    <s v="Magnet"/>
  </r>
  <r>
    <n v="1790"/>
    <n v="609753"/>
    <x v="17"/>
    <s v="Chicago Agr Sci HS"/>
    <x v="13"/>
    <s v="20.4"/>
    <s v="Magnet"/>
  </r>
  <r>
    <n v="1790"/>
    <n v="609753"/>
    <x v="17"/>
    <s v="Chicago Agr Sci HS"/>
    <x v="13"/>
    <s v="20.4"/>
    <s v="Magnet"/>
  </r>
  <r>
    <n v="1790"/>
    <n v="609753"/>
    <x v="17"/>
    <s v="Chicago Agr Sci HS"/>
    <x v="13"/>
    <s v="20.4"/>
    <s v="Magnet"/>
  </r>
  <r>
    <n v="1790"/>
    <n v="609753"/>
    <x v="17"/>
    <s v="Chicago Agr Sci HS"/>
    <x v="13"/>
    <s v="20.4"/>
    <s v="Magnet"/>
  </r>
  <r>
    <n v="1790"/>
    <n v="609753"/>
    <x v="17"/>
    <s v="Chicago Agr Sci HS"/>
    <x v="13"/>
    <s v="20.4"/>
    <s v="Magnet"/>
  </r>
  <r>
    <n v="1790"/>
    <n v="609753"/>
    <x v="17"/>
    <s v="Chicago Agr Sci HS"/>
    <x v="13"/>
    <s v="20.4"/>
    <s v="Magnet"/>
  </r>
  <r>
    <n v="1790"/>
    <n v="609753"/>
    <x v="17"/>
    <s v="Chicago Agr Sci HS"/>
    <x v="13"/>
    <s v="20.4"/>
    <s v="Magnet"/>
  </r>
  <r>
    <n v="1790"/>
    <n v="609753"/>
    <x v="17"/>
    <s v="Chicago Agr Sci HS"/>
    <x v="13"/>
    <s v="20.4"/>
    <s v="Magnet"/>
  </r>
  <r>
    <n v="1790"/>
    <n v="609753"/>
    <x v="17"/>
    <s v="Chicago Agr Sci HS"/>
    <x v="13"/>
    <s v="20.4"/>
    <s v="Magnet"/>
  </r>
  <r>
    <n v="1790"/>
    <n v="609753"/>
    <x v="17"/>
    <s v="Chicago Agr Sci HS"/>
    <x v="0"/>
    <s v="20.4"/>
    <s v="Magnet"/>
  </r>
  <r>
    <n v="1790"/>
    <n v="609753"/>
    <x v="17"/>
    <s v="Chicago Agr Sci HS"/>
    <x v="0"/>
    <s v="20.4"/>
    <s v="Magnet"/>
  </r>
  <r>
    <n v="1790"/>
    <n v="609753"/>
    <x v="17"/>
    <s v="Chicago Agr Sci HS"/>
    <x v="0"/>
    <s v="20.4"/>
    <s v="Magnet"/>
  </r>
  <r>
    <n v="1790"/>
    <n v="609753"/>
    <x v="17"/>
    <s v="Chicago Agr Sci HS"/>
    <x v="0"/>
    <s v="20.4"/>
    <s v="Magnet"/>
  </r>
  <r>
    <n v="1790"/>
    <n v="609753"/>
    <x v="17"/>
    <s v="Chicago Agr Sci HS"/>
    <x v="0"/>
    <s v="20.4"/>
    <s v="Magnet"/>
  </r>
  <r>
    <n v="1790"/>
    <n v="609753"/>
    <x v="17"/>
    <s v="Chicago Agr Sci HS"/>
    <x v="0"/>
    <s v="20.4"/>
    <s v="Magnet"/>
  </r>
  <r>
    <n v="1790"/>
    <n v="609753"/>
    <x v="17"/>
    <s v="Chicago Agr Sci HS"/>
    <x v="0"/>
    <s v="20.4"/>
    <s v="Magnet"/>
  </r>
  <r>
    <n v="1790"/>
    <n v="609753"/>
    <x v="17"/>
    <s v="Chicago Agr Sci HS"/>
    <x v="0"/>
    <s v="20.4"/>
    <s v="Magnet"/>
  </r>
  <r>
    <n v="1790"/>
    <n v="609753"/>
    <x v="17"/>
    <s v="Chicago Agr Sci HS"/>
    <x v="0"/>
    <s v="20.4"/>
    <s v="Magnet"/>
  </r>
  <r>
    <n v="1790"/>
    <n v="609753"/>
    <x v="17"/>
    <s v="Chicago Agr Sci HS"/>
    <x v="0"/>
    <s v="20.4"/>
    <s v="Magnet"/>
  </r>
  <r>
    <n v="1790"/>
    <n v="609753"/>
    <x v="17"/>
    <s v="Chicago Agr Sci HS"/>
    <x v="0"/>
    <s v="20.4"/>
    <s v="Magnet"/>
  </r>
  <r>
    <n v="1790"/>
    <n v="609753"/>
    <x v="17"/>
    <s v="Chicago Agr Sci HS"/>
    <x v="1"/>
    <s v="20.4"/>
    <s v="Magnet"/>
  </r>
  <r>
    <n v="1790"/>
    <n v="609753"/>
    <x v="17"/>
    <s v="Chicago Agr Sci HS"/>
    <x v="1"/>
    <s v="20.4"/>
    <s v="Magnet"/>
  </r>
  <r>
    <n v="1790"/>
    <n v="609753"/>
    <x v="17"/>
    <s v="Chicago Agr Sci HS"/>
    <x v="1"/>
    <s v="20.4"/>
    <s v="Magnet"/>
  </r>
  <r>
    <n v="1790"/>
    <n v="609753"/>
    <x v="17"/>
    <s v="Chicago Agr Sci HS"/>
    <x v="1"/>
    <s v="20.4"/>
    <s v="Magnet"/>
  </r>
  <r>
    <n v="1790"/>
    <n v="609753"/>
    <x v="17"/>
    <s v="Chicago Agr Sci HS"/>
    <x v="1"/>
    <s v="20.4"/>
    <s v="Magnet"/>
  </r>
  <r>
    <n v="1790"/>
    <n v="609753"/>
    <x v="17"/>
    <s v="Chicago Agr Sci HS"/>
    <x v="1"/>
    <s v="20.4"/>
    <s v="Magnet"/>
  </r>
  <r>
    <n v="1790"/>
    <n v="609753"/>
    <x v="17"/>
    <s v="Chicago Agr Sci HS"/>
    <x v="1"/>
    <s v="20.4"/>
    <s v="Magnet"/>
  </r>
  <r>
    <n v="1790"/>
    <n v="609753"/>
    <x v="17"/>
    <s v="Chicago Agr Sci HS"/>
    <x v="1"/>
    <s v="20.4"/>
    <s v="Magnet"/>
  </r>
  <r>
    <n v="1790"/>
    <n v="609753"/>
    <x v="17"/>
    <s v="Chicago Agr Sci HS"/>
    <x v="1"/>
    <s v="20.4"/>
    <s v="Magnet"/>
  </r>
  <r>
    <n v="1790"/>
    <n v="609753"/>
    <x v="17"/>
    <s v="Chicago Agr Sci HS"/>
    <x v="1"/>
    <s v="20.4"/>
    <s v="Magnet"/>
  </r>
  <r>
    <n v="1790"/>
    <n v="609753"/>
    <x v="17"/>
    <s v="Chicago Agr Sci HS"/>
    <x v="1"/>
    <s v="20.4"/>
    <s v="Magnet"/>
  </r>
  <r>
    <n v="1790"/>
    <n v="609753"/>
    <x v="17"/>
    <s v="Chicago Agr Sci HS"/>
    <x v="1"/>
    <s v="20.4"/>
    <s v="Magnet"/>
  </r>
  <r>
    <n v="1790"/>
    <n v="609753"/>
    <x v="17"/>
    <s v="Chicago Agr Sci HS"/>
    <x v="1"/>
    <s v="20.4"/>
    <s v="Magnet"/>
  </r>
  <r>
    <n v="1790"/>
    <n v="609753"/>
    <x v="17"/>
    <s v="Chicago Agr Sci HS"/>
    <x v="1"/>
    <s v="20.4"/>
    <s v="Magnet"/>
  </r>
  <r>
    <n v="1790"/>
    <n v="609753"/>
    <x v="17"/>
    <s v="Chicago Agr Sci HS"/>
    <x v="2"/>
    <s v="20.4"/>
    <s v="Magnet"/>
  </r>
  <r>
    <n v="1790"/>
    <n v="609753"/>
    <x v="17"/>
    <s v="Chicago Agr Sci HS"/>
    <x v="2"/>
    <s v="20.4"/>
    <s v="Magnet"/>
  </r>
  <r>
    <n v="1790"/>
    <n v="609753"/>
    <x v="17"/>
    <s v="Chicago Agr Sci HS"/>
    <x v="2"/>
    <s v="20.4"/>
    <s v="Magnet"/>
  </r>
  <r>
    <n v="1790"/>
    <n v="609753"/>
    <x v="17"/>
    <s v="Chicago Agr Sci HS"/>
    <x v="2"/>
    <s v="20.4"/>
    <s v="Magnet"/>
  </r>
  <r>
    <n v="1790"/>
    <n v="609753"/>
    <x v="17"/>
    <s v="Chicago Agr Sci HS"/>
    <x v="2"/>
    <s v="20.4"/>
    <s v="Magnet"/>
  </r>
  <r>
    <n v="1790"/>
    <n v="609753"/>
    <x v="17"/>
    <s v="Chicago Agr Sci HS"/>
    <x v="2"/>
    <s v="20.4"/>
    <s v="Magnet"/>
  </r>
  <r>
    <n v="1790"/>
    <n v="609753"/>
    <x v="17"/>
    <s v="Chicago Agr Sci HS"/>
    <x v="2"/>
    <s v="20.4"/>
    <s v="Magnet"/>
  </r>
  <r>
    <n v="1790"/>
    <n v="609753"/>
    <x v="17"/>
    <s v="Chicago Agr Sci HS"/>
    <x v="2"/>
    <s v="20.4"/>
    <s v="Magnet"/>
  </r>
  <r>
    <n v="1790"/>
    <n v="609753"/>
    <x v="17"/>
    <s v="Chicago Agr Sci HS"/>
    <x v="2"/>
    <s v="20.4"/>
    <s v="Magnet"/>
  </r>
  <r>
    <n v="1790"/>
    <n v="609753"/>
    <x v="17"/>
    <s v="Chicago Agr Sci HS"/>
    <x v="2"/>
    <s v="20.4"/>
    <s v="Magnet"/>
  </r>
  <r>
    <n v="1790"/>
    <n v="609753"/>
    <x v="17"/>
    <s v="Chicago Agr Sci HS"/>
    <x v="2"/>
    <s v="20.4"/>
    <s v="Magnet"/>
  </r>
  <r>
    <n v="1790"/>
    <n v="609753"/>
    <x v="17"/>
    <s v="Chicago Agr Sci HS"/>
    <x v="2"/>
    <s v="20.4"/>
    <s v="Magnet"/>
  </r>
  <r>
    <n v="1790"/>
    <n v="609753"/>
    <x v="17"/>
    <s v="Chicago Agr Sci HS"/>
    <x v="2"/>
    <s v="20.4"/>
    <s v="Magnet"/>
  </r>
  <r>
    <n v="1790"/>
    <n v="609753"/>
    <x v="17"/>
    <s v="Chicago Agr Sci HS"/>
    <x v="2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3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4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5"/>
    <s v="20.4"/>
    <s v="Magnet"/>
  </r>
  <r>
    <n v="1790"/>
    <n v="609753"/>
    <x v="17"/>
    <s v="Chicago Agr Sci HS"/>
    <x v="6"/>
    <s v="20.4"/>
    <s v="Magnet"/>
  </r>
  <r>
    <n v="1790"/>
    <n v="609753"/>
    <x v="17"/>
    <s v="Chicago Agr Sci HS"/>
    <x v="6"/>
    <s v="20.4"/>
    <s v="Magnet"/>
  </r>
  <r>
    <n v="1790"/>
    <n v="609753"/>
    <x v="17"/>
    <s v="Chicago Agr Sci HS"/>
    <x v="6"/>
    <s v="20.4"/>
    <s v="Magnet"/>
  </r>
  <r>
    <n v="1790"/>
    <n v="609753"/>
    <x v="17"/>
    <s v="Chicago Agr Sci HS"/>
    <x v="6"/>
    <s v="20.4"/>
    <s v="Magnet"/>
  </r>
  <r>
    <n v="1790"/>
    <n v="609753"/>
    <x v="17"/>
    <s v="Chicago Agr Sci HS"/>
    <x v="6"/>
    <s v="20.4"/>
    <s v="Magnet"/>
  </r>
  <r>
    <n v="1790"/>
    <n v="609753"/>
    <x v="17"/>
    <s v="Chicago Agr Sci HS"/>
    <x v="6"/>
    <s v="20.4"/>
    <s v="Magnet"/>
  </r>
  <r>
    <n v="1790"/>
    <n v="609753"/>
    <x v="17"/>
    <s v="Chicago Agr Sci HS"/>
    <x v="6"/>
    <s v="20.4"/>
    <s v="Magnet"/>
  </r>
  <r>
    <n v="1790"/>
    <n v="609753"/>
    <x v="17"/>
    <s v="Chicago Agr Sci HS"/>
    <x v="6"/>
    <s v="20.4"/>
    <s v="Magnet"/>
  </r>
  <r>
    <n v="1790"/>
    <n v="609753"/>
    <x v="17"/>
    <s v="Chicago Agr Sci HS"/>
    <x v="6"/>
    <s v="20.4"/>
    <s v="Magnet"/>
  </r>
  <r>
    <n v="1790"/>
    <n v="609753"/>
    <x v="17"/>
    <s v="Chicago Agr Sci HS"/>
    <x v="6"/>
    <s v="20.4"/>
    <s v="Magnet"/>
  </r>
  <r>
    <n v="1790"/>
    <n v="609753"/>
    <x v="17"/>
    <s v="Chicago Agr Sci HS"/>
    <x v="6"/>
    <s v="20.4"/>
    <s v="Magnet"/>
  </r>
  <r>
    <n v="1790"/>
    <n v="609753"/>
    <x v="17"/>
    <s v="Chicago Agr Sci HS"/>
    <x v="6"/>
    <s v="20.4"/>
    <s v="Magnet"/>
  </r>
  <r>
    <n v="1790"/>
    <n v="609753"/>
    <x v="17"/>
    <s v="Chicago Agr Sci HS"/>
    <x v="6"/>
    <s v="20.4"/>
    <s v="Magnet"/>
  </r>
  <r>
    <n v="1790"/>
    <n v="609753"/>
    <x v="17"/>
    <s v="Chicago Agr Sci HS"/>
    <x v="7"/>
    <s v="20.4"/>
    <s v="Magnet"/>
  </r>
  <r>
    <n v="1790"/>
    <n v="609753"/>
    <x v="17"/>
    <s v="Chicago Agr Sci HS"/>
    <x v="7"/>
    <s v="20.4"/>
    <s v="Magnet"/>
  </r>
  <r>
    <n v="1790"/>
    <n v="609753"/>
    <x v="17"/>
    <s v="Chicago Agr Sci HS"/>
    <x v="7"/>
    <s v="20.4"/>
    <s v="Magnet"/>
  </r>
  <r>
    <n v="1790"/>
    <n v="609753"/>
    <x v="17"/>
    <s v="Chicago Agr Sci HS"/>
    <x v="7"/>
    <s v="20.4"/>
    <s v="Magnet"/>
  </r>
  <r>
    <n v="1790"/>
    <n v="609753"/>
    <x v="17"/>
    <s v="Chicago Agr Sci HS"/>
    <x v="7"/>
    <s v="20.4"/>
    <s v="Magnet"/>
  </r>
  <r>
    <n v="1790"/>
    <n v="609753"/>
    <x v="17"/>
    <s v="Chicago Agr Sci HS"/>
    <x v="7"/>
    <s v="20.4"/>
    <s v="Magnet"/>
  </r>
  <r>
    <n v="1790"/>
    <n v="609753"/>
    <x v="17"/>
    <s v="Chicago Agr Sci HS"/>
    <x v="9"/>
    <s v="20.4"/>
    <s v="Magnet"/>
  </r>
  <r>
    <n v="1790"/>
    <n v="609753"/>
    <x v="17"/>
    <s v="Chicago Agr Sci HS"/>
    <x v="9"/>
    <s v="20.4"/>
    <s v="Magnet"/>
  </r>
  <r>
    <n v="8047"/>
    <n v="400022"/>
    <x v="18"/>
    <s v="Chicago Arts HS"/>
    <x v="14"/>
    <s v="19.9"/>
    <s v="Charter"/>
  </r>
  <r>
    <n v="8047"/>
    <n v="400022"/>
    <x v="18"/>
    <s v="Chicago Arts HS"/>
    <x v="14"/>
    <s v="19.9"/>
    <s v="Charter"/>
  </r>
  <r>
    <n v="8047"/>
    <n v="400022"/>
    <x v="18"/>
    <s v="Chicago Arts HS"/>
    <x v="14"/>
    <s v="19.9"/>
    <s v="Charter"/>
  </r>
  <r>
    <n v="8047"/>
    <n v="400022"/>
    <x v="18"/>
    <s v="Chicago Arts HS"/>
    <x v="14"/>
    <s v="19.9"/>
    <s v="Charter"/>
  </r>
  <r>
    <n v="8047"/>
    <n v="400022"/>
    <x v="18"/>
    <s v="Chicago Arts HS"/>
    <x v="14"/>
    <s v="19.9"/>
    <s v="Charter"/>
  </r>
  <r>
    <n v="8047"/>
    <n v="400022"/>
    <x v="18"/>
    <s v="Chicago Arts HS"/>
    <x v="14"/>
    <s v="19.9"/>
    <s v="Charter"/>
  </r>
  <r>
    <n v="8047"/>
    <n v="400022"/>
    <x v="18"/>
    <s v="Chicago Arts HS"/>
    <x v="12"/>
    <s v="19.9"/>
    <s v="Charter"/>
  </r>
  <r>
    <n v="8047"/>
    <n v="400022"/>
    <x v="18"/>
    <s v="Chicago Arts HS"/>
    <x v="12"/>
    <s v="19.9"/>
    <s v="Charter"/>
  </r>
  <r>
    <n v="8047"/>
    <n v="400022"/>
    <x v="18"/>
    <s v="Chicago Arts HS"/>
    <x v="13"/>
    <s v="19.9"/>
    <s v="Charter"/>
  </r>
  <r>
    <n v="8047"/>
    <n v="400022"/>
    <x v="18"/>
    <s v="Chicago Arts HS"/>
    <x v="0"/>
    <s v="19.9"/>
    <s v="Charter"/>
  </r>
  <r>
    <n v="8047"/>
    <n v="400022"/>
    <x v="18"/>
    <s v="Chicago Arts HS"/>
    <x v="0"/>
    <s v="19.9"/>
    <s v="Charter"/>
  </r>
  <r>
    <n v="8047"/>
    <n v="400022"/>
    <x v="18"/>
    <s v="Chicago Arts HS"/>
    <x v="0"/>
    <s v="19.9"/>
    <s v="Charter"/>
  </r>
  <r>
    <n v="8047"/>
    <n v="400022"/>
    <x v="18"/>
    <s v="Chicago Arts HS"/>
    <x v="0"/>
    <s v="19.9"/>
    <s v="Charter"/>
  </r>
  <r>
    <n v="8047"/>
    <n v="400022"/>
    <x v="18"/>
    <s v="Chicago Arts HS"/>
    <x v="1"/>
    <s v="19.9"/>
    <s v="Charter"/>
  </r>
  <r>
    <n v="8047"/>
    <n v="400022"/>
    <x v="18"/>
    <s v="Chicago Arts HS"/>
    <x v="1"/>
    <s v="19.9"/>
    <s v="Charter"/>
  </r>
  <r>
    <n v="8047"/>
    <n v="400022"/>
    <x v="18"/>
    <s v="Chicago Arts HS"/>
    <x v="1"/>
    <s v="19.9"/>
    <s v="Charter"/>
  </r>
  <r>
    <n v="8047"/>
    <n v="400022"/>
    <x v="18"/>
    <s v="Chicago Arts HS"/>
    <x v="1"/>
    <s v="19.9"/>
    <s v="Charter"/>
  </r>
  <r>
    <n v="8047"/>
    <n v="400022"/>
    <x v="18"/>
    <s v="Chicago Arts HS"/>
    <x v="1"/>
    <s v="19.9"/>
    <s v="Charter"/>
  </r>
  <r>
    <n v="8047"/>
    <n v="400022"/>
    <x v="18"/>
    <s v="Chicago Arts HS"/>
    <x v="1"/>
    <s v="19.9"/>
    <s v="Charter"/>
  </r>
  <r>
    <n v="8047"/>
    <n v="400022"/>
    <x v="18"/>
    <s v="Chicago Arts HS"/>
    <x v="1"/>
    <s v="19.9"/>
    <s v="Charter"/>
  </r>
  <r>
    <n v="8047"/>
    <n v="400022"/>
    <x v="18"/>
    <s v="Chicago Arts HS"/>
    <x v="1"/>
    <s v="19.9"/>
    <s v="Charter"/>
  </r>
  <r>
    <n v="8047"/>
    <n v="400022"/>
    <x v="18"/>
    <s v="Chicago Arts HS"/>
    <x v="1"/>
    <s v="19.9"/>
    <s v="Charter"/>
  </r>
  <r>
    <n v="8047"/>
    <n v="400022"/>
    <x v="18"/>
    <s v="Chicago Arts HS"/>
    <x v="1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2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3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4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5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6"/>
    <s v="19.9"/>
    <s v="Charter"/>
  </r>
  <r>
    <n v="8047"/>
    <n v="400022"/>
    <x v="18"/>
    <s v="Chicago Arts HS"/>
    <x v="7"/>
    <s v="19.9"/>
    <s v="Charter"/>
  </r>
  <r>
    <n v="8047"/>
    <n v="400022"/>
    <x v="18"/>
    <s v="Chicago Arts HS"/>
    <x v="7"/>
    <s v="19.9"/>
    <s v="Charter"/>
  </r>
  <r>
    <n v="8047"/>
    <n v="400022"/>
    <x v="18"/>
    <s v="Chicago Arts HS"/>
    <x v="7"/>
    <s v="19.9"/>
    <s v="Charter"/>
  </r>
  <r>
    <n v="8047"/>
    <n v="400022"/>
    <x v="18"/>
    <s v="Chicago Arts HS"/>
    <x v="7"/>
    <s v="19.9"/>
    <s v="Charter"/>
  </r>
  <r>
    <n v="8047"/>
    <n v="400022"/>
    <x v="18"/>
    <s v="Chicago Arts HS"/>
    <x v="7"/>
    <s v="19.9"/>
    <s v="Charter"/>
  </r>
  <r>
    <n v="8047"/>
    <n v="400022"/>
    <x v="18"/>
    <s v="Chicago Arts HS"/>
    <x v="7"/>
    <s v="19.9"/>
    <s v="Charter"/>
  </r>
  <r>
    <n v="8047"/>
    <n v="400022"/>
    <x v="18"/>
    <s v="Chicago Arts HS"/>
    <x v="7"/>
    <s v="19.9"/>
    <s v="Charter"/>
  </r>
  <r>
    <n v="8047"/>
    <n v="400022"/>
    <x v="18"/>
    <s v="Chicago Arts HS"/>
    <x v="7"/>
    <s v="19.9"/>
    <s v="Charter"/>
  </r>
  <r>
    <n v="8047"/>
    <n v="400022"/>
    <x v="18"/>
    <s v="Chicago Arts HS"/>
    <x v="8"/>
    <s v="19.9"/>
    <s v="Charter"/>
  </r>
  <r>
    <n v="8047"/>
    <n v="400022"/>
    <x v="18"/>
    <s v="Chicago Arts HS"/>
    <x v="8"/>
    <s v="19.9"/>
    <s v="Charter"/>
  </r>
  <r>
    <n v="8047"/>
    <n v="400022"/>
    <x v="18"/>
    <s v="Chicago Arts HS"/>
    <x v="8"/>
    <s v="19.9"/>
    <s v="Charter"/>
  </r>
  <r>
    <n v="8047"/>
    <n v="400022"/>
    <x v="18"/>
    <s v="Chicago Arts HS"/>
    <x v="8"/>
    <s v="19.9"/>
    <s v="Charter"/>
  </r>
  <r>
    <n v="8047"/>
    <n v="400022"/>
    <x v="18"/>
    <s v="Chicago Arts HS"/>
    <x v="8"/>
    <s v="19.9"/>
    <s v="Charter"/>
  </r>
  <r>
    <n v="8047"/>
    <n v="400022"/>
    <x v="18"/>
    <s v="Chicago Arts HS"/>
    <x v="8"/>
    <s v="19.9"/>
    <s v="Charter"/>
  </r>
  <r>
    <n v="8047"/>
    <n v="400022"/>
    <x v="18"/>
    <s v="Chicago Arts HS"/>
    <x v="8"/>
    <s v="19.9"/>
    <s v="Charter"/>
  </r>
  <r>
    <n v="8047"/>
    <n v="400022"/>
    <x v="18"/>
    <s v="Chicago Arts HS"/>
    <x v="8"/>
    <s v="19.9"/>
    <s v="Charter"/>
  </r>
  <r>
    <n v="8047"/>
    <n v="400022"/>
    <x v="18"/>
    <s v="Chicago Arts HS"/>
    <x v="9"/>
    <s v="19.9"/>
    <s v="Charter"/>
  </r>
  <r>
    <n v="8047"/>
    <n v="400022"/>
    <x v="18"/>
    <s v="Chicago Arts HS"/>
    <x v="9"/>
    <s v="19.9"/>
    <s v="Charter"/>
  </r>
  <r>
    <n v="8047"/>
    <n v="400022"/>
    <x v="18"/>
    <s v="Chicago Arts HS"/>
    <x v="9"/>
    <s v="19.9"/>
    <s v="Charter"/>
  </r>
  <r>
    <n v="8047"/>
    <n v="400022"/>
    <x v="18"/>
    <s v="Chicago Arts HS"/>
    <x v="9"/>
    <s v="19.9"/>
    <s v="Charter"/>
  </r>
  <r>
    <n v="8047"/>
    <n v="400022"/>
    <x v="18"/>
    <s v="Chicago Arts HS"/>
    <x v="10"/>
    <s v="19.9"/>
    <s v="Charter"/>
  </r>
  <r>
    <n v="8047"/>
    <n v="400022"/>
    <x v="18"/>
    <s v="Chicago Arts HS"/>
    <x v="10"/>
    <s v="19.9"/>
    <s v="Charter"/>
  </r>
  <r>
    <n v="7940"/>
    <n v="400035"/>
    <x v="19"/>
    <s v="Chgo Math/Sci Chtr"/>
    <x v="13"/>
    <s v="19.1"/>
    <s v="Charter"/>
  </r>
  <r>
    <n v="7940"/>
    <n v="400035"/>
    <x v="19"/>
    <s v="Chgo Math/Sci Chtr"/>
    <x v="0"/>
    <s v="19.1"/>
    <s v="Charter"/>
  </r>
  <r>
    <n v="7940"/>
    <n v="400035"/>
    <x v="19"/>
    <s v="Chgo Math/Sci Chtr"/>
    <x v="1"/>
    <s v="19.1"/>
    <s v="Charter"/>
  </r>
  <r>
    <n v="7940"/>
    <n v="400035"/>
    <x v="19"/>
    <s v="Chgo Math/Sci Chtr"/>
    <x v="1"/>
    <s v="19.1"/>
    <s v="Charter"/>
  </r>
  <r>
    <n v="7940"/>
    <n v="400035"/>
    <x v="19"/>
    <s v="Chgo Math/Sci Chtr"/>
    <x v="1"/>
    <s v="19.1"/>
    <s v="Charter"/>
  </r>
  <r>
    <n v="7940"/>
    <n v="400035"/>
    <x v="19"/>
    <s v="Chgo Math/Sci Chtr"/>
    <x v="2"/>
    <s v="19.1"/>
    <s v="Charter"/>
  </r>
  <r>
    <n v="7940"/>
    <n v="400035"/>
    <x v="19"/>
    <s v="Chgo Math/Sci Chtr"/>
    <x v="2"/>
    <s v="19.1"/>
    <s v="Charter"/>
  </r>
  <r>
    <n v="7940"/>
    <n v="400035"/>
    <x v="19"/>
    <s v="Chgo Math/Sci Chtr"/>
    <x v="2"/>
    <s v="19.1"/>
    <s v="Charter"/>
  </r>
  <r>
    <n v="7940"/>
    <n v="400035"/>
    <x v="19"/>
    <s v="Chgo Math/Sci Chtr"/>
    <x v="3"/>
    <s v="19.1"/>
    <s v="Charter"/>
  </r>
  <r>
    <n v="7940"/>
    <n v="400035"/>
    <x v="19"/>
    <s v="Chgo Math/Sci Chtr"/>
    <x v="3"/>
    <s v="19.1"/>
    <s v="Charter"/>
  </r>
  <r>
    <n v="7940"/>
    <n v="400035"/>
    <x v="19"/>
    <s v="Chgo Math/Sci Chtr"/>
    <x v="3"/>
    <s v="19.1"/>
    <s v="Charter"/>
  </r>
  <r>
    <n v="7940"/>
    <n v="400035"/>
    <x v="19"/>
    <s v="Chgo Math/Sci Chtr"/>
    <x v="3"/>
    <s v="19.1"/>
    <s v="Charter"/>
  </r>
  <r>
    <n v="7940"/>
    <n v="400035"/>
    <x v="19"/>
    <s v="Chgo Math/Sci Chtr"/>
    <x v="3"/>
    <s v="19.1"/>
    <s v="Charter"/>
  </r>
  <r>
    <n v="7940"/>
    <n v="400035"/>
    <x v="19"/>
    <s v="Chgo Math/Sci Chtr"/>
    <x v="3"/>
    <s v="19.1"/>
    <s v="Charter"/>
  </r>
  <r>
    <n v="7940"/>
    <n v="400035"/>
    <x v="19"/>
    <s v="Chgo Math/Sci Chtr"/>
    <x v="3"/>
    <s v="19.1"/>
    <s v="Charter"/>
  </r>
  <r>
    <n v="7940"/>
    <n v="400035"/>
    <x v="19"/>
    <s v="Chgo Math/Sci Chtr"/>
    <x v="3"/>
    <s v="19.1"/>
    <s v="Charter"/>
  </r>
  <r>
    <n v="7940"/>
    <n v="400035"/>
    <x v="19"/>
    <s v="Chgo Math/Sci Chtr"/>
    <x v="3"/>
    <s v="19.1"/>
    <s v="Charter"/>
  </r>
  <r>
    <n v="7940"/>
    <n v="400035"/>
    <x v="19"/>
    <s v="Chgo Math/Sci Chtr"/>
    <x v="4"/>
    <s v="19.1"/>
    <s v="Charter"/>
  </r>
  <r>
    <n v="7940"/>
    <n v="400035"/>
    <x v="19"/>
    <s v="Chgo Math/Sci Chtr"/>
    <x v="4"/>
    <s v="19.1"/>
    <s v="Charter"/>
  </r>
  <r>
    <n v="7940"/>
    <n v="400035"/>
    <x v="19"/>
    <s v="Chgo Math/Sci Chtr"/>
    <x v="4"/>
    <s v="19.1"/>
    <s v="Charter"/>
  </r>
  <r>
    <n v="7940"/>
    <n v="400035"/>
    <x v="19"/>
    <s v="Chgo Math/Sci Chtr"/>
    <x v="4"/>
    <s v="19.1"/>
    <s v="Charter"/>
  </r>
  <r>
    <n v="7940"/>
    <n v="400035"/>
    <x v="19"/>
    <s v="Chgo Math/Sci Chtr"/>
    <x v="4"/>
    <s v="19.1"/>
    <s v="Charter"/>
  </r>
  <r>
    <n v="7940"/>
    <n v="400035"/>
    <x v="19"/>
    <s v="Chgo Math/Sci Chtr"/>
    <x v="4"/>
    <s v="19.1"/>
    <s v="Charter"/>
  </r>
  <r>
    <n v="7940"/>
    <n v="400035"/>
    <x v="19"/>
    <s v="Chgo Math/Sci Chtr"/>
    <x v="4"/>
    <s v="19.1"/>
    <s v="Charter"/>
  </r>
  <r>
    <n v="7940"/>
    <n v="400035"/>
    <x v="19"/>
    <s v="Chgo Math/Sci Chtr"/>
    <x v="4"/>
    <s v="19.1"/>
    <s v="Charter"/>
  </r>
  <r>
    <n v="7940"/>
    <n v="400035"/>
    <x v="19"/>
    <s v="Chgo Math/Sci Chtr"/>
    <x v="4"/>
    <s v="19.1"/>
    <s v="Charter"/>
  </r>
  <r>
    <n v="7940"/>
    <n v="400035"/>
    <x v="19"/>
    <s v="Chgo Math/Sci Chtr"/>
    <x v="4"/>
    <s v="19.1"/>
    <s v="Charter"/>
  </r>
  <r>
    <n v="7940"/>
    <n v="400035"/>
    <x v="19"/>
    <s v="Chgo Math/Sci Chtr"/>
    <x v="5"/>
    <s v="19.1"/>
    <s v="Charter"/>
  </r>
  <r>
    <n v="7940"/>
    <n v="400035"/>
    <x v="19"/>
    <s v="Chgo Math/Sci Chtr"/>
    <x v="5"/>
    <s v="19.1"/>
    <s v="Charter"/>
  </r>
  <r>
    <n v="7940"/>
    <n v="400035"/>
    <x v="19"/>
    <s v="Chgo Math/Sci Chtr"/>
    <x v="5"/>
    <s v="19.1"/>
    <s v="Charter"/>
  </r>
  <r>
    <n v="7940"/>
    <n v="400035"/>
    <x v="19"/>
    <s v="Chgo Math/Sci Chtr"/>
    <x v="5"/>
    <s v="19.1"/>
    <s v="Charter"/>
  </r>
  <r>
    <n v="7940"/>
    <n v="400035"/>
    <x v="19"/>
    <s v="Chgo Math/Sci Chtr"/>
    <x v="5"/>
    <s v="19.1"/>
    <s v="Charter"/>
  </r>
  <r>
    <n v="7940"/>
    <n v="400035"/>
    <x v="19"/>
    <s v="Chgo Math/Sci Chtr"/>
    <x v="5"/>
    <s v="19.1"/>
    <s v="Charter"/>
  </r>
  <r>
    <n v="7940"/>
    <n v="400035"/>
    <x v="19"/>
    <s v="Chgo Math/Sci Chtr"/>
    <x v="5"/>
    <s v="19.1"/>
    <s v="Charter"/>
  </r>
  <r>
    <n v="7940"/>
    <n v="400035"/>
    <x v="19"/>
    <s v="Chgo Math/Sci Chtr"/>
    <x v="5"/>
    <s v="19.1"/>
    <s v="Charter"/>
  </r>
  <r>
    <n v="7940"/>
    <n v="400035"/>
    <x v="19"/>
    <s v="Chgo Math/Sci Chtr"/>
    <x v="5"/>
    <s v="19.1"/>
    <s v="Charter"/>
  </r>
  <r>
    <n v="7940"/>
    <n v="400035"/>
    <x v="19"/>
    <s v="Chgo Math/Sci Chtr"/>
    <x v="5"/>
    <s v="19.1"/>
    <s v="Charter"/>
  </r>
  <r>
    <n v="7940"/>
    <n v="400035"/>
    <x v="19"/>
    <s v="Chgo Math/Sci Chtr"/>
    <x v="5"/>
    <s v="19.1"/>
    <s v="Charter"/>
  </r>
  <r>
    <n v="7940"/>
    <n v="400035"/>
    <x v="19"/>
    <s v="Chgo Math/Sci Chtr"/>
    <x v="5"/>
    <s v="19.1"/>
    <s v="Charter"/>
  </r>
  <r>
    <n v="7940"/>
    <n v="400035"/>
    <x v="19"/>
    <s v="Chgo Math/Sci Chtr"/>
    <x v="5"/>
    <s v="19.1"/>
    <s v="Charter"/>
  </r>
  <r>
    <n v="7940"/>
    <n v="400035"/>
    <x v="19"/>
    <s v="Chgo Math/Sci Chtr"/>
    <x v="6"/>
    <s v="19.1"/>
    <s v="Charter"/>
  </r>
  <r>
    <n v="7940"/>
    <n v="400035"/>
    <x v="19"/>
    <s v="Chgo Math/Sci Chtr"/>
    <x v="6"/>
    <s v="19.1"/>
    <s v="Charter"/>
  </r>
  <r>
    <n v="7940"/>
    <n v="400035"/>
    <x v="19"/>
    <s v="Chgo Math/Sci Chtr"/>
    <x v="6"/>
    <s v="19.1"/>
    <s v="Charter"/>
  </r>
  <r>
    <n v="7940"/>
    <n v="400035"/>
    <x v="19"/>
    <s v="Chgo Math/Sci Chtr"/>
    <x v="6"/>
    <s v="19.1"/>
    <s v="Charter"/>
  </r>
  <r>
    <n v="7940"/>
    <n v="400035"/>
    <x v="19"/>
    <s v="Chgo Math/Sci Chtr"/>
    <x v="6"/>
    <s v="19.1"/>
    <s v="Charter"/>
  </r>
  <r>
    <n v="7940"/>
    <n v="400035"/>
    <x v="19"/>
    <s v="Chgo Math/Sci Chtr"/>
    <x v="6"/>
    <s v="19.1"/>
    <s v="Charter"/>
  </r>
  <r>
    <n v="7940"/>
    <n v="400035"/>
    <x v="19"/>
    <s v="Chgo Math/Sci Chtr"/>
    <x v="6"/>
    <s v="19.1"/>
    <s v="Charter"/>
  </r>
  <r>
    <n v="7940"/>
    <n v="400035"/>
    <x v="19"/>
    <s v="Chgo Math/Sci Chtr"/>
    <x v="6"/>
    <s v="19.1"/>
    <s v="Charter"/>
  </r>
  <r>
    <n v="7940"/>
    <n v="400035"/>
    <x v="19"/>
    <s v="Chgo Math/Sci Chtr"/>
    <x v="7"/>
    <s v="19.1"/>
    <s v="Charter"/>
  </r>
  <r>
    <n v="7940"/>
    <n v="400035"/>
    <x v="19"/>
    <s v="Chgo Math/Sci Chtr"/>
    <x v="7"/>
    <s v="19.1"/>
    <s v="Charter"/>
  </r>
  <r>
    <n v="7940"/>
    <n v="400035"/>
    <x v="19"/>
    <s v="Chgo Math/Sci Chtr"/>
    <x v="7"/>
    <s v="19.1"/>
    <s v="Charter"/>
  </r>
  <r>
    <n v="7940"/>
    <n v="400035"/>
    <x v="19"/>
    <s v="Chgo Math/Sci Chtr"/>
    <x v="7"/>
    <s v="19.1"/>
    <s v="Charter"/>
  </r>
  <r>
    <n v="7940"/>
    <n v="400035"/>
    <x v="19"/>
    <s v="Chgo Math/Sci Chtr"/>
    <x v="7"/>
    <s v="19.1"/>
    <s v="Charter"/>
  </r>
  <r>
    <n v="7940"/>
    <n v="400035"/>
    <x v="19"/>
    <s v="Chgo Math/Sci Chtr"/>
    <x v="7"/>
    <s v="19.1"/>
    <s v="Charter"/>
  </r>
  <r>
    <n v="7940"/>
    <n v="400035"/>
    <x v="19"/>
    <s v="Chgo Math/Sci Chtr"/>
    <x v="7"/>
    <s v="19.1"/>
    <s v="Charter"/>
  </r>
  <r>
    <n v="7940"/>
    <n v="400035"/>
    <x v="19"/>
    <s v="Chgo Math/Sci Chtr"/>
    <x v="7"/>
    <s v="19.1"/>
    <s v="Charter"/>
  </r>
  <r>
    <n v="7940"/>
    <n v="400035"/>
    <x v="19"/>
    <s v="Chgo Math/Sci Chtr"/>
    <x v="7"/>
    <s v="19.1"/>
    <s v="Charter"/>
  </r>
  <r>
    <n v="7940"/>
    <n v="400035"/>
    <x v="19"/>
    <s v="Chgo Math/Sci Chtr"/>
    <x v="7"/>
    <s v="19.1"/>
    <s v="Charter"/>
  </r>
  <r>
    <n v="7940"/>
    <n v="400035"/>
    <x v="19"/>
    <s v="Chgo Math/Sci Chtr"/>
    <x v="7"/>
    <s v="19.1"/>
    <s v="Charter"/>
  </r>
  <r>
    <n v="7940"/>
    <n v="400035"/>
    <x v="19"/>
    <s v="Chgo Math/Sci Chtr"/>
    <x v="7"/>
    <s v="19.1"/>
    <s v="Charter"/>
  </r>
  <r>
    <n v="7940"/>
    <n v="400035"/>
    <x v="19"/>
    <s v="Chgo Math/Sci Chtr"/>
    <x v="7"/>
    <s v="19.1"/>
    <s v="Charter"/>
  </r>
  <r>
    <n v="7940"/>
    <n v="400035"/>
    <x v="19"/>
    <s v="Chgo Math/Sci Chtr"/>
    <x v="7"/>
    <s v="19.1"/>
    <s v="Charter"/>
  </r>
  <r>
    <n v="7940"/>
    <n v="400035"/>
    <x v="19"/>
    <s v="Chgo Math/Sci Chtr"/>
    <x v="8"/>
    <s v="19.1"/>
    <s v="Charter"/>
  </r>
  <r>
    <n v="7940"/>
    <n v="400035"/>
    <x v="19"/>
    <s v="Chgo Math/Sci Chtr"/>
    <x v="8"/>
    <s v="19.1"/>
    <s v="Charter"/>
  </r>
  <r>
    <n v="7940"/>
    <n v="400035"/>
    <x v="19"/>
    <s v="Chgo Math/Sci Chtr"/>
    <x v="8"/>
    <s v="19.1"/>
    <s v="Charter"/>
  </r>
  <r>
    <n v="7940"/>
    <n v="400035"/>
    <x v="19"/>
    <s v="Chgo Math/Sci Chtr"/>
    <x v="8"/>
    <s v="19.1"/>
    <s v="Charter"/>
  </r>
  <r>
    <n v="7940"/>
    <n v="400035"/>
    <x v="19"/>
    <s v="Chgo Math/Sci Chtr"/>
    <x v="8"/>
    <s v="19.1"/>
    <s v="Charter"/>
  </r>
  <r>
    <n v="7940"/>
    <n v="400035"/>
    <x v="19"/>
    <s v="Chgo Math/Sci Chtr"/>
    <x v="8"/>
    <s v="19.1"/>
    <s v="Charter"/>
  </r>
  <r>
    <n v="7940"/>
    <n v="400035"/>
    <x v="19"/>
    <s v="Chgo Math/Sci Chtr"/>
    <x v="8"/>
    <s v="19.1"/>
    <s v="Charter"/>
  </r>
  <r>
    <n v="7940"/>
    <n v="400035"/>
    <x v="19"/>
    <s v="Chgo Math/Sci Chtr"/>
    <x v="8"/>
    <s v="19.1"/>
    <s v="Charter"/>
  </r>
  <r>
    <n v="7940"/>
    <n v="400035"/>
    <x v="19"/>
    <s v="Chgo Math/Sci Chtr"/>
    <x v="8"/>
    <s v="19.1"/>
    <s v="Charter"/>
  </r>
  <r>
    <n v="7940"/>
    <n v="400035"/>
    <x v="19"/>
    <s v="Chgo Math/Sci Chtr"/>
    <x v="8"/>
    <s v="19.1"/>
    <s v="Charter"/>
  </r>
  <r>
    <n v="7940"/>
    <n v="400035"/>
    <x v="19"/>
    <s v="Chgo Math/Sci Chtr"/>
    <x v="8"/>
    <s v="19.1"/>
    <s v="Charter"/>
  </r>
  <r>
    <n v="7940"/>
    <n v="400035"/>
    <x v="19"/>
    <s v="Chgo Math/Sci Chtr"/>
    <x v="8"/>
    <s v="19.1"/>
    <s v="Charter"/>
  </r>
  <r>
    <n v="7940"/>
    <n v="400035"/>
    <x v="19"/>
    <s v="Chgo Math/Sci Chtr"/>
    <x v="9"/>
    <s v="19.1"/>
    <s v="Charter"/>
  </r>
  <r>
    <n v="7940"/>
    <n v="400035"/>
    <x v="19"/>
    <s v="Chgo Math/Sci Chtr"/>
    <x v="9"/>
    <s v="19.1"/>
    <s v="Charter"/>
  </r>
  <r>
    <n v="7940"/>
    <n v="400035"/>
    <x v="19"/>
    <s v="Chgo Math/Sci Chtr"/>
    <x v="9"/>
    <s v="19.1"/>
    <s v="Charter"/>
  </r>
  <r>
    <n v="7940"/>
    <n v="400035"/>
    <x v="19"/>
    <s v="Chgo Math/Sci Chtr"/>
    <x v="9"/>
    <s v="19.1"/>
    <s v="Charter"/>
  </r>
  <r>
    <n v="7940"/>
    <n v="400035"/>
    <x v="19"/>
    <s v="Chgo Math/Sci Chtr"/>
    <x v="9"/>
    <s v="19.1"/>
    <s v="Charter"/>
  </r>
  <r>
    <n v="7940"/>
    <n v="400035"/>
    <x v="19"/>
    <s v="Chgo Math/Sci Chtr"/>
    <x v="9"/>
    <s v="19.1"/>
    <s v="Charter"/>
  </r>
  <r>
    <n v="7940"/>
    <n v="400035"/>
    <x v="19"/>
    <s v="Chgo Math/Sci Chtr"/>
    <x v="9"/>
    <s v="19.1"/>
    <s v="Charter"/>
  </r>
  <r>
    <n v="1800"/>
    <n v="609754"/>
    <x v="20"/>
    <s v="Chicago Mil Acad HS"/>
    <x v="13"/>
    <s v="17.9"/>
    <s v="Performance"/>
  </r>
  <r>
    <n v="1800"/>
    <n v="609754"/>
    <x v="20"/>
    <s v="Chicago Mil Acad HS"/>
    <x v="13"/>
    <s v="17.9"/>
    <s v="Performance"/>
  </r>
  <r>
    <n v="1800"/>
    <n v="609754"/>
    <x v="20"/>
    <s v="Chicago Mil Acad HS"/>
    <x v="0"/>
    <s v="17.9"/>
    <s v="Performance"/>
  </r>
  <r>
    <n v="1800"/>
    <n v="609754"/>
    <x v="20"/>
    <s v="Chicago Mil Acad HS"/>
    <x v="1"/>
    <s v="17.9"/>
    <s v="Performance"/>
  </r>
  <r>
    <n v="1800"/>
    <n v="609754"/>
    <x v="20"/>
    <s v="Chicago Mil Acad HS"/>
    <x v="2"/>
    <s v="17.9"/>
    <s v="Performance"/>
  </r>
  <r>
    <n v="1800"/>
    <n v="609754"/>
    <x v="20"/>
    <s v="Chicago Mil Acad HS"/>
    <x v="2"/>
    <s v="17.9"/>
    <s v="Performance"/>
  </r>
  <r>
    <n v="1800"/>
    <n v="609754"/>
    <x v="20"/>
    <s v="Chicago Mil Acad HS"/>
    <x v="2"/>
    <s v="17.9"/>
    <s v="Performance"/>
  </r>
  <r>
    <n v="1800"/>
    <n v="609754"/>
    <x v="20"/>
    <s v="Chicago Mil Acad HS"/>
    <x v="2"/>
    <s v="17.9"/>
    <s v="Performance"/>
  </r>
  <r>
    <n v="1800"/>
    <n v="609754"/>
    <x v="20"/>
    <s v="Chicago Mil Acad HS"/>
    <x v="2"/>
    <s v="17.9"/>
    <s v="Performance"/>
  </r>
  <r>
    <n v="1800"/>
    <n v="609754"/>
    <x v="20"/>
    <s v="Chicago Mil Acad HS"/>
    <x v="2"/>
    <s v="17.9"/>
    <s v="Performance"/>
  </r>
  <r>
    <n v="1800"/>
    <n v="609754"/>
    <x v="20"/>
    <s v="Chicago Mil Acad HS"/>
    <x v="2"/>
    <s v="17.9"/>
    <s v="Performance"/>
  </r>
  <r>
    <n v="1800"/>
    <n v="609754"/>
    <x v="20"/>
    <s v="Chicago Mil Acad HS"/>
    <x v="3"/>
    <s v="17.9"/>
    <s v="Performance"/>
  </r>
  <r>
    <n v="1800"/>
    <n v="609754"/>
    <x v="20"/>
    <s v="Chicago Mil Acad HS"/>
    <x v="3"/>
    <s v="17.9"/>
    <s v="Performance"/>
  </r>
  <r>
    <n v="1800"/>
    <n v="609754"/>
    <x v="20"/>
    <s v="Chicago Mil Acad HS"/>
    <x v="3"/>
    <s v="17.9"/>
    <s v="Performance"/>
  </r>
  <r>
    <n v="1800"/>
    <n v="609754"/>
    <x v="20"/>
    <s v="Chicago Mil Acad HS"/>
    <x v="3"/>
    <s v="17.9"/>
    <s v="Performance"/>
  </r>
  <r>
    <n v="1800"/>
    <n v="609754"/>
    <x v="20"/>
    <s v="Chicago Mil Acad HS"/>
    <x v="3"/>
    <s v="17.9"/>
    <s v="Performance"/>
  </r>
  <r>
    <n v="1800"/>
    <n v="609754"/>
    <x v="20"/>
    <s v="Chicago Mil Acad HS"/>
    <x v="3"/>
    <s v="17.9"/>
    <s v="Performance"/>
  </r>
  <r>
    <n v="1800"/>
    <n v="609754"/>
    <x v="20"/>
    <s v="Chicago Mil Acad HS"/>
    <x v="3"/>
    <s v="17.9"/>
    <s v="Performance"/>
  </r>
  <r>
    <n v="1800"/>
    <n v="609754"/>
    <x v="20"/>
    <s v="Chicago Mil Acad HS"/>
    <x v="3"/>
    <s v="17.9"/>
    <s v="Performance"/>
  </r>
  <r>
    <n v="1800"/>
    <n v="609754"/>
    <x v="20"/>
    <s v="Chicago Mil Acad HS"/>
    <x v="3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4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5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6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7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8"/>
    <s v="17.9"/>
    <s v="Performance"/>
  </r>
  <r>
    <n v="1800"/>
    <n v="609754"/>
    <x v="20"/>
    <s v="Chicago Mil Acad HS"/>
    <x v="9"/>
    <s v="17.9"/>
    <s v="Performance"/>
  </r>
  <r>
    <n v="1800"/>
    <n v="609754"/>
    <x v="20"/>
    <s v="Chicago Mil Acad HS"/>
    <x v="9"/>
    <s v="17.9"/>
    <s v="Performance"/>
  </r>
  <r>
    <n v="1800"/>
    <n v="609754"/>
    <x v="20"/>
    <s v="Chicago Mil Acad HS"/>
    <x v="9"/>
    <s v="17.9"/>
    <s v="Performance"/>
  </r>
  <r>
    <n v="1800"/>
    <n v="609754"/>
    <x v="20"/>
    <s v="Chicago Mil Acad HS"/>
    <x v="9"/>
    <s v="17.9"/>
    <s v="Performance"/>
  </r>
  <r>
    <n v="1800"/>
    <n v="609754"/>
    <x v="20"/>
    <s v="Chicago Mil Acad HS"/>
    <x v="9"/>
    <s v="17.9"/>
    <s v="Performance"/>
  </r>
  <r>
    <n v="1800"/>
    <n v="609754"/>
    <x v="20"/>
    <s v="Chicago Mil Acad HS"/>
    <x v="9"/>
    <s v="17.9"/>
    <s v="Performance"/>
  </r>
  <r>
    <n v="1800"/>
    <n v="609754"/>
    <x v="20"/>
    <s v="Chicago Mil Acad HS"/>
    <x v="9"/>
    <s v="17.9"/>
    <s v="Performance"/>
  </r>
  <r>
    <n v="1800"/>
    <n v="609754"/>
    <x v="20"/>
    <s v="Chicago Mil Acad HS"/>
    <x v="10"/>
    <s v="17.9"/>
    <s v="Performance"/>
  </r>
  <r>
    <n v="1800"/>
    <n v="609754"/>
    <x v="20"/>
    <s v="Chicago Mil Acad HS"/>
    <x v="10"/>
    <s v="17.9"/>
    <s v="Performance"/>
  </r>
  <r>
    <n v="1800"/>
    <n v="609754"/>
    <x v="20"/>
    <s v="Chicago Mil Acad HS"/>
    <x v="10"/>
    <s v="17.9"/>
    <s v="Performance"/>
  </r>
  <r>
    <n v="1800"/>
    <n v="609754"/>
    <x v="20"/>
    <s v="Chicago Mil Acad HS"/>
    <x v="10"/>
    <s v="17.9"/>
    <s v="Performance"/>
  </r>
  <r>
    <n v="8053"/>
    <n v="400093"/>
    <x v="21"/>
    <s v="Chicago Talent Dev HS"/>
    <x v="0"/>
    <s v="14.1"/>
    <s v="Charter"/>
  </r>
  <r>
    <n v="8053"/>
    <n v="400093"/>
    <x v="21"/>
    <s v="Chicago Talent Dev HS"/>
    <x v="2"/>
    <s v="14.1"/>
    <s v="Charter"/>
  </r>
  <r>
    <n v="8053"/>
    <n v="400093"/>
    <x v="21"/>
    <s v="Chicago Talent Dev HS"/>
    <x v="2"/>
    <s v="14.1"/>
    <s v="Charter"/>
  </r>
  <r>
    <n v="8053"/>
    <n v="400093"/>
    <x v="21"/>
    <s v="Chicago Talent Dev HS"/>
    <x v="2"/>
    <s v="14.1"/>
    <s v="Charter"/>
  </r>
  <r>
    <n v="8053"/>
    <n v="400093"/>
    <x v="21"/>
    <s v="Chicago Talent Dev HS"/>
    <x v="3"/>
    <s v="14.1"/>
    <s v="Charter"/>
  </r>
  <r>
    <n v="8053"/>
    <n v="400093"/>
    <x v="21"/>
    <s v="Chicago Talent Dev HS"/>
    <x v="3"/>
    <s v="14.1"/>
    <s v="Charter"/>
  </r>
  <r>
    <n v="8053"/>
    <n v="400093"/>
    <x v="21"/>
    <s v="Chicago Talent Dev HS"/>
    <x v="3"/>
    <s v="14.1"/>
    <s v="Charter"/>
  </r>
  <r>
    <n v="8053"/>
    <n v="400093"/>
    <x v="21"/>
    <s v="Chicago Talent Dev HS"/>
    <x v="4"/>
    <s v="14.1"/>
    <s v="Charter"/>
  </r>
  <r>
    <n v="8053"/>
    <n v="400093"/>
    <x v="21"/>
    <s v="Chicago Talent Dev HS"/>
    <x v="4"/>
    <s v="14.1"/>
    <s v="Charter"/>
  </r>
  <r>
    <n v="8053"/>
    <n v="400093"/>
    <x v="21"/>
    <s v="Chicago Talent Dev HS"/>
    <x v="4"/>
    <s v="14.1"/>
    <s v="Charter"/>
  </r>
  <r>
    <n v="8053"/>
    <n v="400093"/>
    <x v="21"/>
    <s v="Chicago Talent Dev HS"/>
    <x v="4"/>
    <s v="14.1"/>
    <s v="Charter"/>
  </r>
  <r>
    <n v="8053"/>
    <n v="400093"/>
    <x v="21"/>
    <s v="Chicago Talent Dev HS"/>
    <x v="5"/>
    <s v="14.1"/>
    <s v="Charter"/>
  </r>
  <r>
    <n v="8053"/>
    <n v="400093"/>
    <x v="21"/>
    <s v="Chicago Talent Dev HS"/>
    <x v="5"/>
    <s v="14.1"/>
    <s v="Charter"/>
  </r>
  <r>
    <n v="8053"/>
    <n v="400093"/>
    <x v="21"/>
    <s v="Chicago Talent Dev HS"/>
    <x v="5"/>
    <s v="14.1"/>
    <s v="Charter"/>
  </r>
  <r>
    <n v="8053"/>
    <n v="400093"/>
    <x v="21"/>
    <s v="Chicago Talent Dev HS"/>
    <x v="5"/>
    <s v="14.1"/>
    <s v="Charter"/>
  </r>
  <r>
    <n v="8053"/>
    <n v="400093"/>
    <x v="21"/>
    <s v="Chicago Talent Dev HS"/>
    <x v="5"/>
    <s v="14.1"/>
    <s v="Charter"/>
  </r>
  <r>
    <n v="8053"/>
    <n v="400093"/>
    <x v="21"/>
    <s v="Chicago Talent Dev HS"/>
    <x v="5"/>
    <s v="14.1"/>
    <s v="Charter"/>
  </r>
  <r>
    <n v="8053"/>
    <n v="400093"/>
    <x v="21"/>
    <s v="Chicago Talent Dev HS"/>
    <x v="5"/>
    <s v="14.1"/>
    <s v="Charter"/>
  </r>
  <r>
    <n v="8053"/>
    <n v="400093"/>
    <x v="21"/>
    <s v="Chicago Talent Dev HS"/>
    <x v="5"/>
    <s v="14.1"/>
    <s v="Charter"/>
  </r>
  <r>
    <n v="8053"/>
    <n v="400093"/>
    <x v="21"/>
    <s v="Chicago Talent Dev HS"/>
    <x v="5"/>
    <s v="14.1"/>
    <s v="Charter"/>
  </r>
  <r>
    <n v="8053"/>
    <n v="400093"/>
    <x v="21"/>
    <s v="Chicago Talent Dev HS"/>
    <x v="5"/>
    <s v="14.1"/>
    <s v="Charter"/>
  </r>
  <r>
    <n v="8053"/>
    <n v="400093"/>
    <x v="21"/>
    <s v="Chicago Talent Dev HS"/>
    <x v="5"/>
    <s v="14.1"/>
    <s v="Charter"/>
  </r>
  <r>
    <n v="8053"/>
    <n v="400093"/>
    <x v="21"/>
    <s v="Chicago Talent Dev HS"/>
    <x v="5"/>
    <s v="14.1"/>
    <s v="Charter"/>
  </r>
  <r>
    <n v="8053"/>
    <n v="400093"/>
    <x v="21"/>
    <s v="Chicago Talent Dev HS"/>
    <x v="6"/>
    <s v="14.1"/>
    <s v="Charter"/>
  </r>
  <r>
    <n v="8053"/>
    <n v="400093"/>
    <x v="21"/>
    <s v="Chicago Talent Dev HS"/>
    <x v="6"/>
    <s v="14.1"/>
    <s v="Charter"/>
  </r>
  <r>
    <n v="8053"/>
    <n v="400093"/>
    <x v="21"/>
    <s v="Chicago Talent Dev HS"/>
    <x v="6"/>
    <s v="14.1"/>
    <s v="Charter"/>
  </r>
  <r>
    <n v="8053"/>
    <n v="400093"/>
    <x v="21"/>
    <s v="Chicago Talent Dev HS"/>
    <x v="6"/>
    <s v="14.1"/>
    <s v="Charter"/>
  </r>
  <r>
    <n v="8053"/>
    <n v="400093"/>
    <x v="21"/>
    <s v="Chicago Talent Dev HS"/>
    <x v="6"/>
    <s v="14.1"/>
    <s v="Charter"/>
  </r>
  <r>
    <n v="8053"/>
    <n v="400093"/>
    <x v="21"/>
    <s v="Chicago Talent Dev HS"/>
    <x v="6"/>
    <s v="14.1"/>
    <s v="Charter"/>
  </r>
  <r>
    <n v="8053"/>
    <n v="400093"/>
    <x v="21"/>
    <s v="Chicago Talent Dev HS"/>
    <x v="6"/>
    <s v="14.1"/>
    <s v="Charter"/>
  </r>
  <r>
    <n v="8053"/>
    <n v="400093"/>
    <x v="21"/>
    <s v="Chicago Talent Dev HS"/>
    <x v="6"/>
    <s v="14.1"/>
    <s v="Charter"/>
  </r>
  <r>
    <n v="8053"/>
    <n v="400093"/>
    <x v="21"/>
    <s v="Chicago Talent Dev HS"/>
    <x v="6"/>
    <s v="14.1"/>
    <s v="Charter"/>
  </r>
  <r>
    <n v="8053"/>
    <n v="400093"/>
    <x v="21"/>
    <s v="Chicago Talent Dev HS"/>
    <x v="6"/>
    <s v="14.1"/>
    <s v="Charter"/>
  </r>
  <r>
    <n v="8053"/>
    <n v="400093"/>
    <x v="21"/>
    <s v="Chicago Talent Dev HS"/>
    <x v="6"/>
    <s v="14.1"/>
    <s v="Charter"/>
  </r>
  <r>
    <n v="8053"/>
    <n v="400093"/>
    <x v="21"/>
    <s v="Chicago Talent Dev HS"/>
    <x v="6"/>
    <s v="14.1"/>
    <s v="Charter"/>
  </r>
  <r>
    <n v="8053"/>
    <n v="400093"/>
    <x v="21"/>
    <s v="Chicago Talent Dev HS"/>
    <x v="6"/>
    <s v="14.1"/>
    <s v="Charter"/>
  </r>
  <r>
    <n v="8053"/>
    <n v="400093"/>
    <x v="21"/>
    <s v="Chicago Talent Dev HS"/>
    <x v="6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7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8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9"/>
    <s v="14.1"/>
    <s v="Charter"/>
  </r>
  <r>
    <n v="8053"/>
    <n v="400093"/>
    <x v="21"/>
    <s v="Chicago Talent Dev HS"/>
    <x v="10"/>
    <s v="14.1"/>
    <s v="Charter"/>
  </r>
  <r>
    <n v="8053"/>
    <n v="400093"/>
    <x v="21"/>
    <s v="Chicago Talent Dev HS"/>
    <x v="10"/>
    <s v="14.1"/>
    <s v="Charter"/>
  </r>
  <r>
    <n v="8053"/>
    <n v="400093"/>
    <x v="21"/>
    <s v="Chicago Talent Dev HS"/>
    <x v="10"/>
    <s v="14.1"/>
    <s v="Charter"/>
  </r>
  <r>
    <n v="8053"/>
    <n v="400093"/>
    <x v="21"/>
    <s v="Chicago Talent Dev HS"/>
    <x v="10"/>
    <s v="14.1"/>
    <s v="Charter"/>
  </r>
  <r>
    <n v="8053"/>
    <n v="400093"/>
    <x v="21"/>
    <s v="Chicago Talent Dev HS"/>
    <x v="10"/>
    <s v="14.1"/>
    <s v="Charter"/>
  </r>
  <r>
    <n v="8053"/>
    <n v="400093"/>
    <x v="21"/>
    <s v="Chicago Talent Dev HS"/>
    <x v="10"/>
    <s v="14.1"/>
    <s v="Charter"/>
  </r>
  <r>
    <n v="8022"/>
    <n v="400091"/>
    <x v="22"/>
    <s v="Chicago Adv Tech Acad HS"/>
    <x v="12"/>
    <s v="14.9"/>
    <s v="Charter"/>
  </r>
  <r>
    <n v="8022"/>
    <n v="400091"/>
    <x v="22"/>
    <s v="Chicago Adv Tech Acad HS"/>
    <x v="0"/>
    <s v="14.9"/>
    <s v="Charter"/>
  </r>
  <r>
    <n v="8022"/>
    <n v="400091"/>
    <x v="22"/>
    <s v="Chicago Adv Tech Acad HS"/>
    <x v="0"/>
    <s v="14.9"/>
    <s v="Charter"/>
  </r>
  <r>
    <n v="8022"/>
    <n v="400091"/>
    <x v="22"/>
    <s v="Chicago Adv Tech Acad HS"/>
    <x v="1"/>
    <s v="14.9"/>
    <s v="Charter"/>
  </r>
  <r>
    <n v="8022"/>
    <n v="400091"/>
    <x v="22"/>
    <s v="Chicago Adv Tech Acad HS"/>
    <x v="1"/>
    <s v="14.9"/>
    <s v="Charter"/>
  </r>
  <r>
    <n v="8022"/>
    <n v="400091"/>
    <x v="22"/>
    <s v="Chicago Adv Tech Acad HS"/>
    <x v="2"/>
    <s v="14.9"/>
    <s v="Charter"/>
  </r>
  <r>
    <n v="8022"/>
    <n v="400091"/>
    <x v="22"/>
    <s v="Chicago Adv Tech Acad HS"/>
    <x v="2"/>
    <s v="14.9"/>
    <s v="Charter"/>
  </r>
  <r>
    <n v="8022"/>
    <n v="400091"/>
    <x v="22"/>
    <s v="Chicago Adv Tech Acad HS"/>
    <x v="2"/>
    <s v="14.9"/>
    <s v="Charter"/>
  </r>
  <r>
    <n v="8022"/>
    <n v="400091"/>
    <x v="22"/>
    <s v="Chicago Adv Tech Acad HS"/>
    <x v="2"/>
    <s v="14.9"/>
    <s v="Charter"/>
  </r>
  <r>
    <n v="8022"/>
    <n v="400091"/>
    <x v="22"/>
    <s v="Chicago Adv Tech Acad HS"/>
    <x v="2"/>
    <s v="14.9"/>
    <s v="Charter"/>
  </r>
  <r>
    <n v="8022"/>
    <n v="400091"/>
    <x v="22"/>
    <s v="Chicago Adv Tech Acad HS"/>
    <x v="3"/>
    <s v="14.9"/>
    <s v="Charter"/>
  </r>
  <r>
    <n v="8022"/>
    <n v="400091"/>
    <x v="22"/>
    <s v="Chicago Adv Tech Acad HS"/>
    <x v="3"/>
    <s v="14.9"/>
    <s v="Charter"/>
  </r>
  <r>
    <n v="8022"/>
    <n v="400091"/>
    <x v="22"/>
    <s v="Chicago Adv Tech Acad HS"/>
    <x v="3"/>
    <s v="14.9"/>
    <s v="Charter"/>
  </r>
  <r>
    <n v="8022"/>
    <n v="400091"/>
    <x v="22"/>
    <s v="Chicago Adv Tech Acad HS"/>
    <x v="3"/>
    <s v="14.9"/>
    <s v="Charter"/>
  </r>
  <r>
    <n v="8022"/>
    <n v="400091"/>
    <x v="22"/>
    <s v="Chicago Adv Tech Acad HS"/>
    <x v="3"/>
    <s v="14.9"/>
    <s v="Charter"/>
  </r>
  <r>
    <n v="8022"/>
    <n v="400091"/>
    <x v="22"/>
    <s v="Chicago Adv Tech Acad HS"/>
    <x v="3"/>
    <s v="14.9"/>
    <s v="Charter"/>
  </r>
  <r>
    <n v="8022"/>
    <n v="400091"/>
    <x v="22"/>
    <s v="Chicago Adv Tech Acad HS"/>
    <x v="3"/>
    <s v="14.9"/>
    <s v="Charter"/>
  </r>
  <r>
    <n v="8022"/>
    <n v="400091"/>
    <x v="22"/>
    <s v="Chicago Adv Tech Acad HS"/>
    <x v="4"/>
    <s v="14.9"/>
    <s v="Charter"/>
  </r>
  <r>
    <n v="8022"/>
    <n v="400091"/>
    <x v="22"/>
    <s v="Chicago Adv Tech Acad HS"/>
    <x v="4"/>
    <s v="14.9"/>
    <s v="Charter"/>
  </r>
  <r>
    <n v="8022"/>
    <n v="400091"/>
    <x v="22"/>
    <s v="Chicago Adv Tech Acad HS"/>
    <x v="4"/>
    <s v="14.9"/>
    <s v="Charter"/>
  </r>
  <r>
    <n v="8022"/>
    <n v="400091"/>
    <x v="22"/>
    <s v="Chicago Adv Tech Acad HS"/>
    <x v="4"/>
    <s v="14.9"/>
    <s v="Charter"/>
  </r>
  <r>
    <n v="8022"/>
    <n v="400091"/>
    <x v="22"/>
    <s v="Chicago Adv Tech Acad HS"/>
    <x v="4"/>
    <s v="14.9"/>
    <s v="Charter"/>
  </r>
  <r>
    <n v="8022"/>
    <n v="400091"/>
    <x v="22"/>
    <s v="Chicago Adv Tech Acad HS"/>
    <x v="4"/>
    <s v="14.9"/>
    <s v="Charter"/>
  </r>
  <r>
    <n v="8022"/>
    <n v="400091"/>
    <x v="22"/>
    <s v="Chicago Adv Tech Acad HS"/>
    <x v="4"/>
    <s v="14.9"/>
    <s v="Charter"/>
  </r>
  <r>
    <n v="8022"/>
    <n v="400091"/>
    <x v="22"/>
    <s v="Chicago Adv Tech Acad HS"/>
    <x v="4"/>
    <s v="14.9"/>
    <s v="Charter"/>
  </r>
  <r>
    <n v="8022"/>
    <n v="400091"/>
    <x v="22"/>
    <s v="Chicago Adv Tech Acad HS"/>
    <x v="4"/>
    <s v="14.9"/>
    <s v="Charter"/>
  </r>
  <r>
    <n v="8022"/>
    <n v="400091"/>
    <x v="22"/>
    <s v="Chicago Adv Tech Acad HS"/>
    <x v="4"/>
    <s v="14.9"/>
    <s v="Charter"/>
  </r>
  <r>
    <n v="8022"/>
    <n v="400091"/>
    <x v="22"/>
    <s v="Chicago Adv Tech Acad HS"/>
    <x v="5"/>
    <s v="14.9"/>
    <s v="Charter"/>
  </r>
  <r>
    <n v="8022"/>
    <n v="400091"/>
    <x v="22"/>
    <s v="Chicago Adv Tech Acad HS"/>
    <x v="5"/>
    <s v="14.9"/>
    <s v="Charter"/>
  </r>
  <r>
    <n v="8022"/>
    <n v="400091"/>
    <x v="22"/>
    <s v="Chicago Adv Tech Acad HS"/>
    <x v="5"/>
    <s v="14.9"/>
    <s v="Charter"/>
  </r>
  <r>
    <n v="8022"/>
    <n v="400091"/>
    <x v="22"/>
    <s v="Chicago Adv Tech Acad HS"/>
    <x v="5"/>
    <s v="14.9"/>
    <s v="Charter"/>
  </r>
  <r>
    <n v="8022"/>
    <n v="400091"/>
    <x v="22"/>
    <s v="Chicago Adv Tech Acad HS"/>
    <x v="5"/>
    <s v="14.9"/>
    <s v="Charter"/>
  </r>
  <r>
    <n v="8022"/>
    <n v="400091"/>
    <x v="22"/>
    <s v="Chicago Adv Tech Acad HS"/>
    <x v="5"/>
    <s v="14.9"/>
    <s v="Charter"/>
  </r>
  <r>
    <n v="8022"/>
    <n v="400091"/>
    <x v="22"/>
    <s v="Chicago Adv Tech Acad HS"/>
    <x v="5"/>
    <s v="14.9"/>
    <s v="Charter"/>
  </r>
  <r>
    <n v="8022"/>
    <n v="400091"/>
    <x v="22"/>
    <s v="Chicago Adv Tech Acad HS"/>
    <x v="5"/>
    <s v="14.9"/>
    <s v="Charter"/>
  </r>
  <r>
    <n v="8022"/>
    <n v="400091"/>
    <x v="22"/>
    <s v="Chicago Adv Tech Acad HS"/>
    <x v="5"/>
    <s v="14.9"/>
    <s v="Charter"/>
  </r>
  <r>
    <n v="8022"/>
    <n v="400091"/>
    <x v="22"/>
    <s v="Chicago Adv Tech Acad HS"/>
    <x v="5"/>
    <s v="14.9"/>
    <s v="Charter"/>
  </r>
  <r>
    <n v="8022"/>
    <n v="400091"/>
    <x v="22"/>
    <s v="Chicago Adv Tech Acad HS"/>
    <x v="5"/>
    <s v="14.9"/>
    <s v="Charter"/>
  </r>
  <r>
    <n v="8022"/>
    <n v="400091"/>
    <x v="22"/>
    <s v="Chicago Adv Tech Acad HS"/>
    <x v="5"/>
    <s v="14.9"/>
    <s v="Charter"/>
  </r>
  <r>
    <n v="8022"/>
    <n v="400091"/>
    <x v="22"/>
    <s v="Chicago Adv Tech Acad HS"/>
    <x v="5"/>
    <s v="14.9"/>
    <s v="Charter"/>
  </r>
  <r>
    <n v="8022"/>
    <n v="400091"/>
    <x v="22"/>
    <s v="Chicago Adv Tech Acad HS"/>
    <x v="5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6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7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8"/>
    <s v="14.9"/>
    <s v="Charter"/>
  </r>
  <r>
    <n v="8022"/>
    <n v="400091"/>
    <x v="22"/>
    <s v="Chicago Adv Tech Acad HS"/>
    <x v="9"/>
    <s v="14.9"/>
    <s v="Charter"/>
  </r>
  <r>
    <n v="8022"/>
    <n v="400091"/>
    <x v="22"/>
    <s v="Chicago Adv Tech Acad HS"/>
    <x v="9"/>
    <s v="14.9"/>
    <s v="Charter"/>
  </r>
  <r>
    <n v="8022"/>
    <n v="400091"/>
    <x v="22"/>
    <s v="Chicago Adv Tech Acad HS"/>
    <x v="9"/>
    <s v="14.9"/>
    <s v="Charter"/>
  </r>
  <r>
    <n v="8022"/>
    <n v="400091"/>
    <x v="22"/>
    <s v="Chicago Adv Tech Acad HS"/>
    <x v="9"/>
    <s v="14.9"/>
    <s v="Charter"/>
  </r>
  <r>
    <n v="8022"/>
    <n v="400091"/>
    <x v="22"/>
    <s v="Chicago Adv Tech Acad HS"/>
    <x v="9"/>
    <s v="14.9"/>
    <s v="Charter"/>
  </r>
  <r>
    <n v="8022"/>
    <n v="400091"/>
    <x v="22"/>
    <s v="Chicago Adv Tech Acad HS"/>
    <x v="9"/>
    <s v="14.9"/>
    <s v="Charter"/>
  </r>
  <r>
    <n v="8022"/>
    <n v="400091"/>
    <x v="22"/>
    <s v="Chicago Adv Tech Acad HS"/>
    <x v="9"/>
    <s v="14.9"/>
    <s v="Charter"/>
  </r>
  <r>
    <n v="8022"/>
    <n v="400091"/>
    <x v="22"/>
    <s v="Chicago Adv Tech Acad HS"/>
    <x v="9"/>
    <s v="14.9"/>
    <s v="Charter"/>
  </r>
  <r>
    <n v="8022"/>
    <n v="400091"/>
    <x v="22"/>
    <s v="Chicago Adv Tech Acad HS"/>
    <x v="9"/>
    <s v="14.9"/>
    <s v="Charter"/>
  </r>
  <r>
    <n v="8022"/>
    <n v="400091"/>
    <x v="22"/>
    <s v="Chicago Adv Tech Acad HS"/>
    <x v="9"/>
    <s v="14.9"/>
    <s v="Charter"/>
  </r>
  <r>
    <n v="8022"/>
    <n v="400091"/>
    <x v="22"/>
    <s v="Chicago Adv Tech Acad HS"/>
    <x v="10"/>
    <s v="14.9"/>
    <s v="Charter"/>
  </r>
  <r>
    <n v="8022"/>
    <n v="400091"/>
    <x v="22"/>
    <s v="Chicago Adv Tech Acad HS"/>
    <x v="10"/>
    <s v="14.9"/>
    <s v="Charter"/>
  </r>
  <r>
    <n v="8022"/>
    <n v="400091"/>
    <x v="22"/>
    <s v="Chicago Adv Tech Acad HS"/>
    <x v="10"/>
    <s v="14.9"/>
    <s v="Charter"/>
  </r>
  <r>
    <n v="8022"/>
    <n v="400091"/>
    <x v="22"/>
    <s v="Chicago Adv Tech Acad HS"/>
    <x v="10"/>
    <s v="14.9"/>
    <s v="Charter"/>
  </r>
  <r>
    <n v="8022"/>
    <n v="400091"/>
    <x v="22"/>
    <s v="Chicago Adv Tech Acad HS"/>
    <x v="10"/>
    <s v="14.9"/>
    <s v="Charter"/>
  </r>
  <r>
    <n v="8022"/>
    <n v="400091"/>
    <x v="22"/>
    <s v="Chicago Adv Tech Acad HS"/>
    <x v="10"/>
    <s v="14.9"/>
    <s v="Charter"/>
  </r>
  <r>
    <n v="8022"/>
    <n v="400091"/>
    <x v="22"/>
    <s v="Chicago Adv Tech Acad HS"/>
    <x v="10"/>
    <s v="14.9"/>
    <s v="Charter"/>
  </r>
  <r>
    <n v="8022"/>
    <n v="400091"/>
    <x v="22"/>
    <s v="Chicago Adv Tech Acad HS"/>
    <x v="11"/>
    <s v="14.9"/>
    <s v="Charter"/>
  </r>
  <r>
    <n v="8022"/>
    <n v="400091"/>
    <x v="22"/>
    <s v="Chicago Adv Tech Acad HS"/>
    <x v="11"/>
    <s v="14.9"/>
    <s v="Charter"/>
  </r>
  <r>
    <n v="8022"/>
    <n v="400091"/>
    <x v="22"/>
    <s v="Chicago Adv Tech Acad HS"/>
    <x v="11"/>
    <s v="14.9"/>
    <s v="Charter"/>
  </r>
  <r>
    <n v="8022"/>
    <n v="400091"/>
    <x v="22"/>
    <s v="Chicago Adv Tech Acad HS"/>
    <x v="15"/>
    <s v="14.9"/>
    <s v="Charter"/>
  </r>
  <r>
    <n v="8022"/>
    <n v="400091"/>
    <x v="22"/>
    <s v="Chicago Adv Tech Acad HS"/>
    <x v="15"/>
    <s v="14.9"/>
    <s v="Charter"/>
  </r>
  <r>
    <n v="8022"/>
    <n v="400091"/>
    <x v="22"/>
    <s v="Chicago Adv Tech Acad HS"/>
    <x v="15"/>
    <s v="14.9"/>
    <s v="Charter"/>
  </r>
  <r>
    <n v="7700"/>
    <n v="400036"/>
    <x v="23"/>
    <s v="Chicago Virtual Chtr"/>
    <x v="14"/>
    <s v="18.3"/>
    <s v="Charter"/>
  </r>
  <r>
    <n v="7700"/>
    <n v="400036"/>
    <x v="23"/>
    <s v="Chicago Virtual Chtr"/>
    <x v="12"/>
    <s v="18.3"/>
    <s v="Charter"/>
  </r>
  <r>
    <n v="7700"/>
    <n v="400036"/>
    <x v="23"/>
    <s v="Chicago Virtual Chtr"/>
    <x v="0"/>
    <s v="18.3"/>
    <s v="Charter"/>
  </r>
  <r>
    <n v="7700"/>
    <n v="400036"/>
    <x v="23"/>
    <s v="Chicago Virtual Chtr"/>
    <x v="1"/>
    <s v="18.3"/>
    <s v="Charter"/>
  </r>
  <r>
    <n v="7700"/>
    <n v="400036"/>
    <x v="23"/>
    <s v="Chicago Virtual Chtr"/>
    <x v="1"/>
    <s v="18.3"/>
    <s v="Charter"/>
  </r>
  <r>
    <n v="7700"/>
    <n v="400036"/>
    <x v="23"/>
    <s v="Chicago Virtual Chtr"/>
    <x v="1"/>
    <s v="18.3"/>
    <s v="Charter"/>
  </r>
  <r>
    <n v="7700"/>
    <n v="400036"/>
    <x v="23"/>
    <s v="Chicago Virtual Chtr"/>
    <x v="1"/>
    <s v="18.3"/>
    <s v="Charter"/>
  </r>
  <r>
    <n v="7700"/>
    <n v="400036"/>
    <x v="23"/>
    <s v="Chicago Virtual Chtr"/>
    <x v="2"/>
    <s v="18.3"/>
    <s v="Charter"/>
  </r>
  <r>
    <n v="7700"/>
    <n v="400036"/>
    <x v="23"/>
    <s v="Chicago Virtual Chtr"/>
    <x v="2"/>
    <s v="18.3"/>
    <s v="Charter"/>
  </r>
  <r>
    <n v="7700"/>
    <n v="400036"/>
    <x v="23"/>
    <s v="Chicago Virtual Chtr"/>
    <x v="2"/>
    <s v="18.3"/>
    <s v="Charter"/>
  </r>
  <r>
    <n v="7700"/>
    <n v="400036"/>
    <x v="23"/>
    <s v="Chicago Virtual Chtr"/>
    <x v="2"/>
    <s v="18.3"/>
    <s v="Charter"/>
  </r>
  <r>
    <n v="7700"/>
    <n v="400036"/>
    <x v="23"/>
    <s v="Chicago Virtual Chtr"/>
    <x v="2"/>
    <s v="18.3"/>
    <s v="Charter"/>
  </r>
  <r>
    <n v="7700"/>
    <n v="400036"/>
    <x v="23"/>
    <s v="Chicago Virtual Chtr"/>
    <x v="2"/>
    <s v="18.3"/>
    <s v="Charter"/>
  </r>
  <r>
    <n v="7700"/>
    <n v="400036"/>
    <x v="23"/>
    <s v="Chicago Virtual Chtr"/>
    <x v="3"/>
    <s v="18.3"/>
    <s v="Charter"/>
  </r>
  <r>
    <n v="7700"/>
    <n v="400036"/>
    <x v="23"/>
    <s v="Chicago Virtual Chtr"/>
    <x v="3"/>
    <s v="18.3"/>
    <s v="Charter"/>
  </r>
  <r>
    <n v="7700"/>
    <n v="400036"/>
    <x v="23"/>
    <s v="Chicago Virtual Chtr"/>
    <x v="3"/>
    <s v="18.3"/>
    <s v="Charter"/>
  </r>
  <r>
    <n v="7700"/>
    <n v="400036"/>
    <x v="23"/>
    <s v="Chicago Virtual Chtr"/>
    <x v="4"/>
    <s v="18.3"/>
    <s v="Charter"/>
  </r>
  <r>
    <n v="7700"/>
    <n v="400036"/>
    <x v="23"/>
    <s v="Chicago Virtual Chtr"/>
    <x v="4"/>
    <s v="18.3"/>
    <s v="Charter"/>
  </r>
  <r>
    <n v="7700"/>
    <n v="400036"/>
    <x v="23"/>
    <s v="Chicago Virtual Chtr"/>
    <x v="4"/>
    <s v="18.3"/>
    <s v="Charter"/>
  </r>
  <r>
    <n v="7700"/>
    <n v="400036"/>
    <x v="23"/>
    <s v="Chicago Virtual Chtr"/>
    <x v="4"/>
    <s v="18.3"/>
    <s v="Charter"/>
  </r>
  <r>
    <n v="7700"/>
    <n v="400036"/>
    <x v="23"/>
    <s v="Chicago Virtual Chtr"/>
    <x v="5"/>
    <s v="18.3"/>
    <s v="Charter"/>
  </r>
  <r>
    <n v="7700"/>
    <n v="400036"/>
    <x v="23"/>
    <s v="Chicago Virtual Chtr"/>
    <x v="5"/>
    <s v="18.3"/>
    <s v="Charter"/>
  </r>
  <r>
    <n v="7700"/>
    <n v="400036"/>
    <x v="23"/>
    <s v="Chicago Virtual Chtr"/>
    <x v="5"/>
    <s v="18.3"/>
    <s v="Charter"/>
  </r>
  <r>
    <n v="7700"/>
    <n v="400036"/>
    <x v="23"/>
    <s v="Chicago Virtual Chtr"/>
    <x v="5"/>
    <s v="18.3"/>
    <s v="Charter"/>
  </r>
  <r>
    <n v="7700"/>
    <n v="400036"/>
    <x v="23"/>
    <s v="Chicago Virtual Chtr"/>
    <x v="6"/>
    <s v="18.3"/>
    <s v="Charter"/>
  </r>
  <r>
    <n v="7700"/>
    <n v="400036"/>
    <x v="23"/>
    <s v="Chicago Virtual Chtr"/>
    <x v="6"/>
    <s v="18.3"/>
    <s v="Charter"/>
  </r>
  <r>
    <n v="7700"/>
    <n v="400036"/>
    <x v="23"/>
    <s v="Chicago Virtual Chtr"/>
    <x v="6"/>
    <s v="18.3"/>
    <s v="Charter"/>
  </r>
  <r>
    <n v="7700"/>
    <n v="400036"/>
    <x v="23"/>
    <s v="Chicago Virtual Chtr"/>
    <x v="6"/>
    <s v="18.3"/>
    <s v="Charter"/>
  </r>
  <r>
    <n v="7700"/>
    <n v="400036"/>
    <x v="23"/>
    <s v="Chicago Virtual Chtr"/>
    <x v="6"/>
    <s v="18.3"/>
    <s v="Charter"/>
  </r>
  <r>
    <n v="7700"/>
    <n v="400036"/>
    <x v="23"/>
    <s v="Chicago Virtual Chtr"/>
    <x v="6"/>
    <s v="18.3"/>
    <s v="Charter"/>
  </r>
  <r>
    <n v="7700"/>
    <n v="400036"/>
    <x v="23"/>
    <s v="Chicago Virtual Chtr"/>
    <x v="6"/>
    <s v="18.3"/>
    <s v="Charter"/>
  </r>
  <r>
    <n v="7700"/>
    <n v="400036"/>
    <x v="23"/>
    <s v="Chicago Virtual Chtr"/>
    <x v="6"/>
    <s v="18.3"/>
    <s v="Charter"/>
  </r>
  <r>
    <n v="7700"/>
    <n v="400036"/>
    <x v="23"/>
    <s v="Chicago Virtual Chtr"/>
    <x v="6"/>
    <s v="18.3"/>
    <s v="Charter"/>
  </r>
  <r>
    <n v="7700"/>
    <n v="400036"/>
    <x v="23"/>
    <s v="Chicago Virtual Chtr"/>
    <x v="6"/>
    <s v="18.3"/>
    <s v="Charter"/>
  </r>
  <r>
    <n v="7700"/>
    <n v="400036"/>
    <x v="23"/>
    <s v="Chicago Virtual Chtr"/>
    <x v="6"/>
    <s v="18.3"/>
    <s v="Charter"/>
  </r>
  <r>
    <n v="7700"/>
    <n v="400036"/>
    <x v="23"/>
    <s v="Chicago Virtual Chtr"/>
    <x v="6"/>
    <s v="18.3"/>
    <s v="Charter"/>
  </r>
  <r>
    <n v="7700"/>
    <n v="400036"/>
    <x v="23"/>
    <s v="Chicago Virtual Chtr"/>
    <x v="6"/>
    <s v="18.3"/>
    <s v="Charter"/>
  </r>
  <r>
    <n v="7700"/>
    <n v="400036"/>
    <x v="23"/>
    <s v="Chicago Virtual Chtr"/>
    <x v="7"/>
    <s v="18.3"/>
    <s v="Charter"/>
  </r>
  <r>
    <n v="7700"/>
    <n v="400036"/>
    <x v="23"/>
    <s v="Chicago Virtual Chtr"/>
    <x v="7"/>
    <s v="18.3"/>
    <s v="Charter"/>
  </r>
  <r>
    <n v="7700"/>
    <n v="400036"/>
    <x v="23"/>
    <s v="Chicago Virtual Chtr"/>
    <x v="7"/>
    <s v="18.3"/>
    <s v="Charter"/>
  </r>
  <r>
    <n v="7700"/>
    <n v="400036"/>
    <x v="23"/>
    <s v="Chicago Virtual Chtr"/>
    <x v="8"/>
    <s v="18.3"/>
    <s v="Charter"/>
  </r>
  <r>
    <n v="7700"/>
    <n v="400036"/>
    <x v="23"/>
    <s v="Chicago Virtual Chtr"/>
    <x v="8"/>
    <s v="18.3"/>
    <s v="Charter"/>
  </r>
  <r>
    <n v="7700"/>
    <n v="400036"/>
    <x v="23"/>
    <s v="Chicago Virtual Chtr"/>
    <x v="8"/>
    <s v="18.3"/>
    <s v="Charter"/>
  </r>
  <r>
    <n v="7700"/>
    <n v="400036"/>
    <x v="23"/>
    <s v="Chicago Virtual Chtr"/>
    <x v="9"/>
    <s v="18.3"/>
    <s v="Charter"/>
  </r>
  <r>
    <n v="7700"/>
    <n v="400036"/>
    <x v="23"/>
    <s v="Chicago Virtual Chtr"/>
    <x v="10"/>
    <s v="18.3"/>
    <s v="Charter"/>
  </r>
  <r>
    <n v="1010"/>
    <n v="609674"/>
    <x v="24"/>
    <s v="Chicago Voc HS"/>
    <x v="1"/>
    <s v="14.7"/>
    <s v=""/>
  </r>
  <r>
    <n v="1010"/>
    <n v="609674"/>
    <x v="24"/>
    <s v="Chicago Voc HS"/>
    <x v="2"/>
    <s v="14.7"/>
    <s v=""/>
  </r>
  <r>
    <n v="1010"/>
    <n v="609674"/>
    <x v="24"/>
    <s v="Chicago Voc HS"/>
    <x v="2"/>
    <s v="14.7"/>
    <s v=""/>
  </r>
  <r>
    <n v="1010"/>
    <n v="609674"/>
    <x v="24"/>
    <s v="Chicago Voc HS"/>
    <x v="2"/>
    <s v="14.7"/>
    <s v=""/>
  </r>
  <r>
    <n v="1010"/>
    <n v="609674"/>
    <x v="24"/>
    <s v="Chicago Voc HS"/>
    <x v="3"/>
    <s v="14.7"/>
    <s v=""/>
  </r>
  <r>
    <n v="1010"/>
    <n v="609674"/>
    <x v="24"/>
    <s v="Chicago Voc HS"/>
    <x v="3"/>
    <s v="14.7"/>
    <s v=""/>
  </r>
  <r>
    <n v="1010"/>
    <n v="609674"/>
    <x v="24"/>
    <s v="Chicago Voc HS"/>
    <x v="3"/>
    <s v="14.7"/>
    <s v=""/>
  </r>
  <r>
    <n v="1010"/>
    <n v="609674"/>
    <x v="24"/>
    <s v="Chicago Voc HS"/>
    <x v="3"/>
    <s v="14.7"/>
    <s v=""/>
  </r>
  <r>
    <n v="1010"/>
    <n v="609674"/>
    <x v="24"/>
    <s v="Chicago Voc HS"/>
    <x v="4"/>
    <s v="14.7"/>
    <s v=""/>
  </r>
  <r>
    <n v="1010"/>
    <n v="609674"/>
    <x v="24"/>
    <s v="Chicago Voc HS"/>
    <x v="4"/>
    <s v="14.7"/>
    <s v=""/>
  </r>
  <r>
    <n v="1010"/>
    <n v="609674"/>
    <x v="24"/>
    <s v="Chicago Voc HS"/>
    <x v="4"/>
    <s v="14.7"/>
    <s v=""/>
  </r>
  <r>
    <n v="1010"/>
    <n v="609674"/>
    <x v="24"/>
    <s v="Chicago Voc HS"/>
    <x v="4"/>
    <s v="14.7"/>
    <s v=""/>
  </r>
  <r>
    <n v="1010"/>
    <n v="609674"/>
    <x v="24"/>
    <s v="Chicago Voc HS"/>
    <x v="4"/>
    <s v="14.7"/>
    <s v=""/>
  </r>
  <r>
    <n v="1010"/>
    <n v="609674"/>
    <x v="24"/>
    <s v="Chicago Voc HS"/>
    <x v="4"/>
    <s v="14.7"/>
    <s v=""/>
  </r>
  <r>
    <n v="1010"/>
    <n v="609674"/>
    <x v="24"/>
    <s v="Chicago Voc HS"/>
    <x v="4"/>
    <s v="14.7"/>
    <s v=""/>
  </r>
  <r>
    <n v="1010"/>
    <n v="609674"/>
    <x v="24"/>
    <s v="Chicago Voc HS"/>
    <x v="4"/>
    <s v="14.7"/>
    <s v=""/>
  </r>
  <r>
    <n v="1010"/>
    <n v="609674"/>
    <x v="24"/>
    <s v="Chicago Voc HS"/>
    <x v="4"/>
    <s v="14.7"/>
    <s v=""/>
  </r>
  <r>
    <n v="1010"/>
    <n v="609674"/>
    <x v="24"/>
    <s v="Chicago Voc HS"/>
    <x v="4"/>
    <s v="14.7"/>
    <s v=""/>
  </r>
  <r>
    <n v="1010"/>
    <n v="609674"/>
    <x v="24"/>
    <s v="Chicago Voc HS"/>
    <x v="4"/>
    <s v="14.7"/>
    <s v=""/>
  </r>
  <r>
    <n v="1010"/>
    <n v="609674"/>
    <x v="24"/>
    <s v="Chicago Voc HS"/>
    <x v="4"/>
    <s v="14.7"/>
    <s v=""/>
  </r>
  <r>
    <n v="1010"/>
    <n v="609674"/>
    <x v="24"/>
    <s v="Chicago Voc HS"/>
    <x v="4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5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6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7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8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9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0"/>
    <s v="14.7"/>
    <s v=""/>
  </r>
  <r>
    <n v="1010"/>
    <n v="609674"/>
    <x v="24"/>
    <s v="Chicago Voc HS"/>
    <x v="11"/>
    <s v="14.7"/>
    <s v=""/>
  </r>
  <r>
    <n v="1010"/>
    <n v="609674"/>
    <x v="24"/>
    <s v="Chicago Voc HS"/>
    <x v="11"/>
    <s v="14.7"/>
    <s v=""/>
  </r>
  <r>
    <n v="1010"/>
    <n v="609674"/>
    <x v="24"/>
    <s v="Chicago Voc HS"/>
    <x v="11"/>
    <s v="14.7"/>
    <s v=""/>
  </r>
  <r>
    <n v="1010"/>
    <n v="609674"/>
    <x v="24"/>
    <s v="Chicago Voc HS"/>
    <x v="11"/>
    <s v="14.7"/>
    <s v=""/>
  </r>
  <r>
    <n v="1010"/>
    <n v="609674"/>
    <x v="24"/>
    <s v="Chicago Voc HS"/>
    <x v="11"/>
    <s v="14.7"/>
    <s v=""/>
  </r>
  <r>
    <n v="1010"/>
    <n v="609674"/>
    <x v="24"/>
    <s v="Chicago Voc HS"/>
    <x v="11"/>
    <s v="14.7"/>
    <s v=""/>
  </r>
  <r>
    <n v="1010"/>
    <n v="609674"/>
    <x v="24"/>
    <s v="Chicago Voc HS"/>
    <x v="11"/>
    <s v="14.7"/>
    <s v=""/>
  </r>
  <r>
    <n v="1010"/>
    <n v="609674"/>
    <x v="24"/>
    <s v="Chicago Voc HS"/>
    <x v="11"/>
    <s v="14.7"/>
    <s v=""/>
  </r>
  <r>
    <n v="1010"/>
    <n v="609674"/>
    <x v="24"/>
    <s v="Chicago Voc HS"/>
    <x v="11"/>
    <s v="14.7"/>
    <s v=""/>
  </r>
  <r>
    <n v="1010"/>
    <n v="609674"/>
    <x v="24"/>
    <s v="Chicago Voc HS"/>
    <x v="11"/>
    <s v="14.7"/>
    <s v=""/>
  </r>
  <r>
    <n v="1010"/>
    <n v="609674"/>
    <x v="24"/>
    <s v="Chicago Voc HS"/>
    <x v="15"/>
    <s v="14.7"/>
    <s v=""/>
  </r>
  <r>
    <n v="1010"/>
    <n v="609674"/>
    <x v="24"/>
    <s v="Chicago Voc HS"/>
    <x v="15"/>
    <s v="14.7"/>
    <s v=""/>
  </r>
  <r>
    <n v="1010"/>
    <n v="609674"/>
    <x v="24"/>
    <s v="Chicago Voc HS"/>
    <x v="16"/>
    <s v="14.7"/>
    <s v=""/>
  </r>
  <r>
    <n v="1010"/>
    <n v="609674"/>
    <x v="24"/>
    <s v="Chicago Voc HS"/>
    <x v="16"/>
    <s v="14.7"/>
    <s v=""/>
  </r>
  <r>
    <n v="8110"/>
    <n v="400108"/>
    <x v="25"/>
    <s v="CICS - Hawkins"/>
    <x v="1"/>
    <s v="14"/>
    <s v="Charter"/>
  </r>
  <r>
    <n v="8110"/>
    <n v="400108"/>
    <x v="25"/>
    <s v="CICS - Hawkins"/>
    <x v="1"/>
    <s v="14"/>
    <s v="Charter"/>
  </r>
  <r>
    <n v="8110"/>
    <n v="400108"/>
    <x v="25"/>
    <s v="CICS - Hawkins"/>
    <x v="2"/>
    <s v="14"/>
    <s v="Charter"/>
  </r>
  <r>
    <n v="8110"/>
    <n v="400108"/>
    <x v="25"/>
    <s v="CICS - Hawkins"/>
    <x v="3"/>
    <s v="14"/>
    <s v="Charter"/>
  </r>
  <r>
    <n v="8110"/>
    <n v="400108"/>
    <x v="25"/>
    <s v="CICS - Hawkins"/>
    <x v="4"/>
    <s v="14"/>
    <s v="Charter"/>
  </r>
  <r>
    <n v="8110"/>
    <n v="400108"/>
    <x v="25"/>
    <s v="CICS - Hawkins"/>
    <x v="4"/>
    <s v="14"/>
    <s v="Charter"/>
  </r>
  <r>
    <n v="8110"/>
    <n v="400108"/>
    <x v="25"/>
    <s v="CICS - Hawkins"/>
    <x v="4"/>
    <s v="14"/>
    <s v="Charter"/>
  </r>
  <r>
    <n v="8110"/>
    <n v="400108"/>
    <x v="25"/>
    <s v="CICS - Hawkins"/>
    <x v="4"/>
    <s v="14"/>
    <s v="Charter"/>
  </r>
  <r>
    <n v="8110"/>
    <n v="400108"/>
    <x v="25"/>
    <s v="CICS - Hawkins"/>
    <x v="5"/>
    <s v="14"/>
    <s v="Charter"/>
  </r>
  <r>
    <n v="8110"/>
    <n v="400108"/>
    <x v="25"/>
    <s v="CICS - Hawkins"/>
    <x v="5"/>
    <s v="14"/>
    <s v="Charter"/>
  </r>
  <r>
    <n v="8110"/>
    <n v="400108"/>
    <x v="25"/>
    <s v="CICS - Hawkins"/>
    <x v="5"/>
    <s v="14"/>
    <s v="Charter"/>
  </r>
  <r>
    <n v="8110"/>
    <n v="400108"/>
    <x v="25"/>
    <s v="CICS - Hawkins"/>
    <x v="6"/>
    <s v="14"/>
    <s v="Charter"/>
  </r>
  <r>
    <n v="8110"/>
    <n v="400108"/>
    <x v="25"/>
    <s v="CICS - Hawkins"/>
    <x v="6"/>
    <s v="14"/>
    <s v="Charter"/>
  </r>
  <r>
    <n v="8110"/>
    <n v="400108"/>
    <x v="25"/>
    <s v="CICS - Hawkins"/>
    <x v="6"/>
    <s v="14"/>
    <s v="Charter"/>
  </r>
  <r>
    <n v="8110"/>
    <n v="400108"/>
    <x v="25"/>
    <s v="CICS - Hawkins"/>
    <x v="6"/>
    <s v="14"/>
    <s v="Charter"/>
  </r>
  <r>
    <n v="8110"/>
    <n v="400108"/>
    <x v="25"/>
    <s v="CICS - Hawkins"/>
    <x v="6"/>
    <s v="14"/>
    <s v="Charter"/>
  </r>
  <r>
    <n v="8110"/>
    <n v="400108"/>
    <x v="25"/>
    <s v="CICS - Hawkins"/>
    <x v="6"/>
    <s v="14"/>
    <s v="Charter"/>
  </r>
  <r>
    <n v="8110"/>
    <n v="400108"/>
    <x v="25"/>
    <s v="CICS - Hawkins"/>
    <x v="6"/>
    <s v="14"/>
    <s v="Charter"/>
  </r>
  <r>
    <n v="8110"/>
    <n v="400108"/>
    <x v="25"/>
    <s v="CICS - Hawkins"/>
    <x v="7"/>
    <s v="14"/>
    <s v="Charter"/>
  </r>
  <r>
    <n v="8110"/>
    <n v="400108"/>
    <x v="25"/>
    <s v="CICS - Hawkins"/>
    <x v="7"/>
    <s v="14"/>
    <s v="Charter"/>
  </r>
  <r>
    <n v="8110"/>
    <n v="400108"/>
    <x v="25"/>
    <s v="CICS - Hawkins"/>
    <x v="7"/>
    <s v="14"/>
    <s v="Charter"/>
  </r>
  <r>
    <n v="8110"/>
    <n v="400108"/>
    <x v="25"/>
    <s v="CICS - Hawkins"/>
    <x v="7"/>
    <s v="14"/>
    <s v="Charter"/>
  </r>
  <r>
    <n v="8110"/>
    <n v="400108"/>
    <x v="25"/>
    <s v="CICS - Hawkins"/>
    <x v="7"/>
    <s v="14"/>
    <s v="Charter"/>
  </r>
  <r>
    <n v="8110"/>
    <n v="400108"/>
    <x v="25"/>
    <s v="CICS - Hawkins"/>
    <x v="7"/>
    <s v="14"/>
    <s v="Charter"/>
  </r>
  <r>
    <n v="8110"/>
    <n v="400108"/>
    <x v="25"/>
    <s v="CICS - Hawkins"/>
    <x v="7"/>
    <s v="14"/>
    <s v="Charter"/>
  </r>
  <r>
    <n v="8110"/>
    <n v="400108"/>
    <x v="25"/>
    <s v="CICS - Hawkins"/>
    <x v="7"/>
    <s v="14"/>
    <s v="Charter"/>
  </r>
  <r>
    <n v="8110"/>
    <n v="400108"/>
    <x v="25"/>
    <s v="CICS - Hawkins"/>
    <x v="7"/>
    <s v="14"/>
    <s v="Charter"/>
  </r>
  <r>
    <n v="8110"/>
    <n v="400108"/>
    <x v="25"/>
    <s v="CICS - Hawkins"/>
    <x v="8"/>
    <s v="14"/>
    <s v="Charter"/>
  </r>
  <r>
    <n v="8110"/>
    <n v="400108"/>
    <x v="25"/>
    <s v="CICS - Hawkins"/>
    <x v="8"/>
    <s v="14"/>
    <s v="Charter"/>
  </r>
  <r>
    <n v="8110"/>
    <n v="400108"/>
    <x v="25"/>
    <s v="CICS - Hawkins"/>
    <x v="8"/>
    <s v="14"/>
    <s v="Charter"/>
  </r>
  <r>
    <n v="8110"/>
    <n v="400108"/>
    <x v="25"/>
    <s v="CICS - Hawkins"/>
    <x v="8"/>
    <s v="14"/>
    <s v="Charter"/>
  </r>
  <r>
    <n v="8110"/>
    <n v="400108"/>
    <x v="25"/>
    <s v="CICS - Hawkins"/>
    <x v="8"/>
    <s v="14"/>
    <s v="Charter"/>
  </r>
  <r>
    <n v="8110"/>
    <n v="400108"/>
    <x v="25"/>
    <s v="CICS - Hawkins"/>
    <x v="8"/>
    <s v="14"/>
    <s v="Charter"/>
  </r>
  <r>
    <n v="8110"/>
    <n v="400108"/>
    <x v="25"/>
    <s v="CICS - Hawkins"/>
    <x v="8"/>
    <s v="14"/>
    <s v="Charter"/>
  </r>
  <r>
    <n v="8110"/>
    <n v="400108"/>
    <x v="25"/>
    <s v="CICS - Hawkins"/>
    <x v="8"/>
    <s v="14"/>
    <s v="Charter"/>
  </r>
  <r>
    <n v="8110"/>
    <n v="400108"/>
    <x v="25"/>
    <s v="CICS - Hawkins"/>
    <x v="8"/>
    <s v="14"/>
    <s v="Charter"/>
  </r>
  <r>
    <n v="8110"/>
    <n v="400108"/>
    <x v="25"/>
    <s v="CICS - Hawkins"/>
    <x v="8"/>
    <s v="14"/>
    <s v="Charter"/>
  </r>
  <r>
    <n v="8110"/>
    <n v="400108"/>
    <x v="25"/>
    <s v="CICS - Hawkins"/>
    <x v="8"/>
    <s v="14"/>
    <s v="Charter"/>
  </r>
  <r>
    <n v="8110"/>
    <n v="400108"/>
    <x v="25"/>
    <s v="CICS - Hawkins"/>
    <x v="8"/>
    <s v="14"/>
    <s v="Charter"/>
  </r>
  <r>
    <n v="8110"/>
    <n v="400108"/>
    <x v="25"/>
    <s v="CICS - Hawkins"/>
    <x v="8"/>
    <s v="14"/>
    <s v="Charter"/>
  </r>
  <r>
    <n v="8110"/>
    <n v="400108"/>
    <x v="25"/>
    <s v="CICS - Hawkins"/>
    <x v="8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9"/>
    <s v="14"/>
    <s v="Charter"/>
  </r>
  <r>
    <n v="8110"/>
    <n v="400108"/>
    <x v="25"/>
    <s v="CICS - Hawkins"/>
    <x v="10"/>
    <s v="14"/>
    <s v="Charter"/>
  </r>
  <r>
    <n v="8110"/>
    <n v="400108"/>
    <x v="25"/>
    <s v="CICS - Hawkins"/>
    <x v="10"/>
    <s v="14"/>
    <s v="Charter"/>
  </r>
  <r>
    <n v="8110"/>
    <n v="400108"/>
    <x v="25"/>
    <s v="CICS - Hawkins"/>
    <x v="10"/>
    <s v="14"/>
    <s v="Charter"/>
  </r>
  <r>
    <n v="8110"/>
    <n v="400108"/>
    <x v="25"/>
    <s v="CICS - Hawkins"/>
    <x v="10"/>
    <s v="14"/>
    <s v="Charter"/>
  </r>
  <r>
    <n v="8110"/>
    <n v="400108"/>
    <x v="25"/>
    <s v="CICS - Hawkins"/>
    <x v="10"/>
    <s v="14"/>
    <s v="Charter"/>
  </r>
  <r>
    <n v="8110"/>
    <n v="400108"/>
    <x v="25"/>
    <s v="CICS - Hawkins"/>
    <x v="10"/>
    <s v="14"/>
    <s v="Charter"/>
  </r>
  <r>
    <n v="8110"/>
    <n v="400108"/>
    <x v="25"/>
    <s v="CICS - Hawkins"/>
    <x v="10"/>
    <s v="14"/>
    <s v="Charter"/>
  </r>
  <r>
    <n v="8110"/>
    <n v="400108"/>
    <x v="25"/>
    <s v="CICS - Hawkins"/>
    <x v="10"/>
    <s v="14"/>
    <s v="Charter"/>
  </r>
  <r>
    <n v="8110"/>
    <n v="400108"/>
    <x v="25"/>
    <s v="CICS - Hawkins"/>
    <x v="10"/>
    <s v="14"/>
    <s v="Charter"/>
  </r>
  <r>
    <n v="8110"/>
    <n v="400108"/>
    <x v="25"/>
    <s v="CICS - Hawkins"/>
    <x v="10"/>
    <s v="14"/>
    <s v="Charter"/>
  </r>
  <r>
    <n v="8110"/>
    <n v="400108"/>
    <x v="25"/>
    <s v="CICS - Hawkins"/>
    <x v="11"/>
    <s v="14"/>
    <s v="Charter"/>
  </r>
  <r>
    <n v="8110"/>
    <n v="400108"/>
    <x v="25"/>
    <s v="CICS - Hawkins"/>
    <x v="11"/>
    <s v="14"/>
    <s v="Charter"/>
  </r>
  <r>
    <n v="8110"/>
    <n v="400108"/>
    <x v="25"/>
    <s v="CICS - Hawkins"/>
    <x v="11"/>
    <s v="14"/>
    <s v="Charter"/>
  </r>
  <r>
    <n v="4911"/>
    <n v="400032"/>
    <x v="26"/>
    <s v="CICS - Ellison"/>
    <x v="13"/>
    <s v="16.5"/>
    <s v="Charter"/>
  </r>
  <r>
    <n v="4911"/>
    <n v="400032"/>
    <x v="26"/>
    <s v="CICS - Ellison"/>
    <x v="13"/>
    <s v="16.5"/>
    <s v="Charter"/>
  </r>
  <r>
    <n v="4911"/>
    <n v="400032"/>
    <x v="26"/>
    <s v="CICS - Ellison"/>
    <x v="0"/>
    <s v="16.5"/>
    <s v="Charter"/>
  </r>
  <r>
    <n v="4911"/>
    <n v="400032"/>
    <x v="26"/>
    <s v="CICS - Ellison"/>
    <x v="2"/>
    <s v="16.5"/>
    <s v="Charter"/>
  </r>
  <r>
    <n v="4911"/>
    <n v="400032"/>
    <x v="26"/>
    <s v="CICS - Ellison"/>
    <x v="2"/>
    <s v="16.5"/>
    <s v="Charter"/>
  </r>
  <r>
    <n v="4911"/>
    <n v="400032"/>
    <x v="26"/>
    <s v="CICS - Ellison"/>
    <x v="2"/>
    <s v="16.5"/>
    <s v="Charter"/>
  </r>
  <r>
    <n v="4911"/>
    <n v="400032"/>
    <x v="26"/>
    <s v="CICS - Ellison"/>
    <x v="2"/>
    <s v="16.5"/>
    <s v="Charter"/>
  </r>
  <r>
    <n v="4911"/>
    <n v="400032"/>
    <x v="26"/>
    <s v="CICS - Ellison"/>
    <x v="2"/>
    <s v="16.5"/>
    <s v="Charter"/>
  </r>
  <r>
    <n v="4911"/>
    <n v="400032"/>
    <x v="26"/>
    <s v="CICS - Ellison"/>
    <x v="3"/>
    <s v="16.5"/>
    <s v="Charter"/>
  </r>
  <r>
    <n v="4911"/>
    <n v="400032"/>
    <x v="26"/>
    <s v="CICS - Ellison"/>
    <x v="3"/>
    <s v="16.5"/>
    <s v="Charter"/>
  </r>
  <r>
    <n v="4911"/>
    <n v="400032"/>
    <x v="26"/>
    <s v="CICS - Ellison"/>
    <x v="3"/>
    <s v="16.5"/>
    <s v="Charter"/>
  </r>
  <r>
    <n v="4911"/>
    <n v="400032"/>
    <x v="26"/>
    <s v="CICS - Ellison"/>
    <x v="3"/>
    <s v="16.5"/>
    <s v="Charter"/>
  </r>
  <r>
    <n v="4911"/>
    <n v="400032"/>
    <x v="26"/>
    <s v="CICS - Ellison"/>
    <x v="3"/>
    <s v="16.5"/>
    <s v="Charter"/>
  </r>
  <r>
    <n v="4911"/>
    <n v="400032"/>
    <x v="26"/>
    <s v="CICS - Ellison"/>
    <x v="3"/>
    <s v="16.5"/>
    <s v="Charter"/>
  </r>
  <r>
    <n v="4911"/>
    <n v="400032"/>
    <x v="26"/>
    <s v="CICS - Ellison"/>
    <x v="4"/>
    <s v="16.5"/>
    <s v="Charter"/>
  </r>
  <r>
    <n v="4911"/>
    <n v="400032"/>
    <x v="26"/>
    <s v="CICS - Ellison"/>
    <x v="4"/>
    <s v="16.5"/>
    <s v="Charter"/>
  </r>
  <r>
    <n v="4911"/>
    <n v="400032"/>
    <x v="26"/>
    <s v="CICS - Ellison"/>
    <x v="4"/>
    <s v="16.5"/>
    <s v="Charter"/>
  </r>
  <r>
    <n v="4911"/>
    <n v="400032"/>
    <x v="26"/>
    <s v="CICS - Ellison"/>
    <x v="4"/>
    <s v="16.5"/>
    <s v="Charter"/>
  </r>
  <r>
    <n v="4911"/>
    <n v="400032"/>
    <x v="26"/>
    <s v="CICS - Ellison"/>
    <x v="4"/>
    <s v="16.5"/>
    <s v="Charter"/>
  </r>
  <r>
    <n v="4911"/>
    <n v="400032"/>
    <x v="26"/>
    <s v="CICS - Ellison"/>
    <x v="4"/>
    <s v="16.5"/>
    <s v="Charter"/>
  </r>
  <r>
    <n v="4911"/>
    <n v="400032"/>
    <x v="26"/>
    <s v="CICS - Ellison"/>
    <x v="4"/>
    <s v="16.5"/>
    <s v="Charter"/>
  </r>
  <r>
    <n v="4911"/>
    <n v="400032"/>
    <x v="26"/>
    <s v="CICS - Ellison"/>
    <x v="4"/>
    <s v="16.5"/>
    <s v="Charter"/>
  </r>
  <r>
    <n v="4911"/>
    <n v="400032"/>
    <x v="26"/>
    <s v="CICS - Ellison"/>
    <x v="4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5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6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7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8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9"/>
    <s v="16.5"/>
    <s v="Charter"/>
  </r>
  <r>
    <n v="4911"/>
    <n v="400032"/>
    <x v="26"/>
    <s v="CICS - Ellison"/>
    <x v="10"/>
    <s v="16.5"/>
    <s v="Charter"/>
  </r>
  <r>
    <n v="4911"/>
    <n v="400032"/>
    <x v="26"/>
    <s v="CICS - Ellison"/>
    <x v="10"/>
    <s v="16.5"/>
    <s v="Charter"/>
  </r>
  <r>
    <n v="4911"/>
    <n v="400032"/>
    <x v="26"/>
    <s v="CICS - Ellison"/>
    <x v="10"/>
    <s v="16.5"/>
    <s v="Charter"/>
  </r>
  <r>
    <n v="4911"/>
    <n v="400032"/>
    <x v="26"/>
    <s v="CICS - Ellison"/>
    <x v="10"/>
    <s v="16.5"/>
    <s v="Charter"/>
  </r>
  <r>
    <n v="4911"/>
    <n v="400032"/>
    <x v="26"/>
    <s v="CICS - Ellison"/>
    <x v="11"/>
    <s v="16.5"/>
    <s v="Charter"/>
  </r>
  <r>
    <n v="4911"/>
    <n v="400032"/>
    <x v="26"/>
    <s v="CICS - Ellison"/>
    <x v="11"/>
    <s v="16.5"/>
    <s v="Charter"/>
  </r>
  <r>
    <n v="4911"/>
    <n v="400032"/>
    <x v="26"/>
    <s v="CICS - Ellison"/>
    <x v="11"/>
    <s v="16.5"/>
    <s v="Charter"/>
  </r>
  <r>
    <n v="2420"/>
    <n v="400033"/>
    <x v="27"/>
    <s v="CICS - Longwood"/>
    <x v="1"/>
    <s v="16"/>
    <s v="Charter"/>
  </r>
  <r>
    <n v="2420"/>
    <n v="400033"/>
    <x v="27"/>
    <s v="CICS - Longwood"/>
    <x v="2"/>
    <s v="16"/>
    <s v="Charter"/>
  </r>
  <r>
    <n v="2420"/>
    <n v="400033"/>
    <x v="27"/>
    <s v="CICS - Longwood"/>
    <x v="2"/>
    <s v="16"/>
    <s v="Charter"/>
  </r>
  <r>
    <n v="2420"/>
    <n v="400033"/>
    <x v="27"/>
    <s v="CICS - Longwood"/>
    <x v="3"/>
    <s v="16"/>
    <s v="Charter"/>
  </r>
  <r>
    <n v="2420"/>
    <n v="400033"/>
    <x v="27"/>
    <s v="CICS - Longwood"/>
    <x v="3"/>
    <s v="16"/>
    <s v="Charter"/>
  </r>
  <r>
    <n v="2420"/>
    <n v="400033"/>
    <x v="27"/>
    <s v="CICS - Longwood"/>
    <x v="3"/>
    <s v="16"/>
    <s v="Charter"/>
  </r>
  <r>
    <n v="2420"/>
    <n v="400033"/>
    <x v="27"/>
    <s v="CICS - Longwood"/>
    <x v="3"/>
    <s v="16"/>
    <s v="Charter"/>
  </r>
  <r>
    <n v="2420"/>
    <n v="400033"/>
    <x v="27"/>
    <s v="CICS - Longwood"/>
    <x v="3"/>
    <s v="16"/>
    <s v="Charter"/>
  </r>
  <r>
    <n v="2420"/>
    <n v="400033"/>
    <x v="27"/>
    <s v="CICS - Longwood"/>
    <x v="3"/>
    <s v="16"/>
    <s v="Charter"/>
  </r>
  <r>
    <n v="2420"/>
    <n v="400033"/>
    <x v="27"/>
    <s v="CICS - Longwood"/>
    <x v="3"/>
    <s v="16"/>
    <s v="Charter"/>
  </r>
  <r>
    <n v="2420"/>
    <n v="400033"/>
    <x v="27"/>
    <s v="CICS - Longwood"/>
    <x v="4"/>
    <s v="16"/>
    <s v="Charter"/>
  </r>
  <r>
    <n v="2420"/>
    <n v="400033"/>
    <x v="27"/>
    <s v="CICS - Longwood"/>
    <x v="4"/>
    <s v="16"/>
    <s v="Charter"/>
  </r>
  <r>
    <n v="2420"/>
    <n v="400033"/>
    <x v="27"/>
    <s v="CICS - Longwood"/>
    <x v="4"/>
    <s v="16"/>
    <s v="Charter"/>
  </r>
  <r>
    <n v="2420"/>
    <n v="400033"/>
    <x v="27"/>
    <s v="CICS - Longwood"/>
    <x v="4"/>
    <s v="16"/>
    <s v="Charter"/>
  </r>
  <r>
    <n v="2420"/>
    <n v="400033"/>
    <x v="27"/>
    <s v="CICS - Longwood"/>
    <x v="5"/>
    <s v="16"/>
    <s v="Charter"/>
  </r>
  <r>
    <n v="2420"/>
    <n v="400033"/>
    <x v="27"/>
    <s v="CICS - Longwood"/>
    <x v="5"/>
    <s v="16"/>
    <s v="Charter"/>
  </r>
  <r>
    <n v="2420"/>
    <n v="400033"/>
    <x v="27"/>
    <s v="CICS - Longwood"/>
    <x v="5"/>
    <s v="16"/>
    <s v="Charter"/>
  </r>
  <r>
    <n v="2420"/>
    <n v="400033"/>
    <x v="27"/>
    <s v="CICS - Longwood"/>
    <x v="5"/>
    <s v="16"/>
    <s v="Charter"/>
  </r>
  <r>
    <n v="2420"/>
    <n v="400033"/>
    <x v="27"/>
    <s v="CICS - Longwood"/>
    <x v="5"/>
    <s v="16"/>
    <s v="Charter"/>
  </r>
  <r>
    <n v="2420"/>
    <n v="400033"/>
    <x v="27"/>
    <s v="CICS - Longwood"/>
    <x v="5"/>
    <s v="16"/>
    <s v="Charter"/>
  </r>
  <r>
    <n v="2420"/>
    <n v="400033"/>
    <x v="27"/>
    <s v="CICS - Longwood"/>
    <x v="5"/>
    <s v="16"/>
    <s v="Charter"/>
  </r>
  <r>
    <n v="2420"/>
    <n v="400033"/>
    <x v="27"/>
    <s v="CICS - Longwood"/>
    <x v="5"/>
    <s v="16"/>
    <s v="Charter"/>
  </r>
  <r>
    <n v="2420"/>
    <n v="400033"/>
    <x v="27"/>
    <s v="CICS - Longwood"/>
    <x v="5"/>
    <s v="16"/>
    <s v="Charter"/>
  </r>
  <r>
    <n v="2420"/>
    <n v="400033"/>
    <x v="27"/>
    <s v="CICS - Longwood"/>
    <x v="6"/>
    <s v="16"/>
    <s v="Charter"/>
  </r>
  <r>
    <n v="2420"/>
    <n v="400033"/>
    <x v="27"/>
    <s v="CICS - Longwood"/>
    <x v="6"/>
    <s v="16"/>
    <s v="Charter"/>
  </r>
  <r>
    <n v="2420"/>
    <n v="400033"/>
    <x v="27"/>
    <s v="CICS - Longwood"/>
    <x v="6"/>
    <s v="16"/>
    <s v="Charter"/>
  </r>
  <r>
    <n v="2420"/>
    <n v="400033"/>
    <x v="27"/>
    <s v="CICS - Longwood"/>
    <x v="6"/>
    <s v="16"/>
    <s v="Charter"/>
  </r>
  <r>
    <n v="2420"/>
    <n v="400033"/>
    <x v="27"/>
    <s v="CICS - Longwood"/>
    <x v="6"/>
    <s v="16"/>
    <s v="Charter"/>
  </r>
  <r>
    <n v="2420"/>
    <n v="400033"/>
    <x v="27"/>
    <s v="CICS - Longwood"/>
    <x v="6"/>
    <s v="16"/>
    <s v="Charter"/>
  </r>
  <r>
    <n v="2420"/>
    <n v="400033"/>
    <x v="27"/>
    <s v="CICS - Longwood"/>
    <x v="6"/>
    <s v="16"/>
    <s v="Charter"/>
  </r>
  <r>
    <n v="2420"/>
    <n v="400033"/>
    <x v="27"/>
    <s v="CICS - Longwood"/>
    <x v="6"/>
    <s v="16"/>
    <s v="Charter"/>
  </r>
  <r>
    <n v="2420"/>
    <n v="400033"/>
    <x v="27"/>
    <s v="CICS - Longwood"/>
    <x v="6"/>
    <s v="16"/>
    <s v="Charter"/>
  </r>
  <r>
    <n v="2420"/>
    <n v="400033"/>
    <x v="27"/>
    <s v="CICS - Longwood"/>
    <x v="6"/>
    <s v="16"/>
    <s v="Charter"/>
  </r>
  <r>
    <n v="2420"/>
    <n v="400033"/>
    <x v="27"/>
    <s v="CICS - Longwood"/>
    <x v="6"/>
    <s v="16"/>
    <s v="Charter"/>
  </r>
  <r>
    <n v="2420"/>
    <n v="400033"/>
    <x v="27"/>
    <s v="CICS - Longwood"/>
    <x v="6"/>
    <s v="16"/>
    <s v="Charter"/>
  </r>
  <r>
    <n v="2420"/>
    <n v="400033"/>
    <x v="27"/>
    <s v="CICS - Longwood"/>
    <x v="6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7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8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9"/>
    <s v="16"/>
    <s v="Charter"/>
  </r>
  <r>
    <n v="2420"/>
    <n v="400033"/>
    <x v="27"/>
    <s v="CICS - Longwood"/>
    <x v="10"/>
    <s v="16"/>
    <s v="Charter"/>
  </r>
  <r>
    <n v="2420"/>
    <n v="400033"/>
    <x v="27"/>
    <s v="CICS - Longwood"/>
    <x v="10"/>
    <s v="16"/>
    <s v="Charter"/>
  </r>
  <r>
    <n v="2420"/>
    <n v="400033"/>
    <x v="27"/>
    <s v="CICS - Longwood"/>
    <x v="10"/>
    <s v="16"/>
    <s v="Charter"/>
  </r>
  <r>
    <n v="2420"/>
    <n v="400033"/>
    <x v="27"/>
    <s v="CICS - Longwood"/>
    <x v="10"/>
    <s v="16"/>
    <s v="Charter"/>
  </r>
  <r>
    <n v="2420"/>
    <n v="400033"/>
    <x v="27"/>
    <s v="CICS - Longwood"/>
    <x v="10"/>
    <s v="16"/>
    <s v="Charter"/>
  </r>
  <r>
    <n v="2420"/>
    <n v="400033"/>
    <x v="27"/>
    <s v="CICS - Longwood"/>
    <x v="10"/>
    <s v="16"/>
    <s v="Charter"/>
  </r>
  <r>
    <n v="2420"/>
    <n v="400033"/>
    <x v="27"/>
    <s v="CICS - Longwood"/>
    <x v="10"/>
    <s v="16"/>
    <s v="Charter"/>
  </r>
  <r>
    <n v="2420"/>
    <n v="400033"/>
    <x v="27"/>
    <s v="CICS - Longwood"/>
    <x v="10"/>
    <s v="16"/>
    <s v="Charter"/>
  </r>
  <r>
    <n v="2420"/>
    <n v="400033"/>
    <x v="27"/>
    <s v="CICS - Longwood"/>
    <x v="10"/>
    <s v="16"/>
    <s v="Charter"/>
  </r>
  <r>
    <n v="2420"/>
    <n v="400033"/>
    <x v="27"/>
    <s v="CICS - Longwood"/>
    <x v="10"/>
    <s v="16"/>
    <s v="Charter"/>
  </r>
  <r>
    <n v="2420"/>
    <n v="400033"/>
    <x v="27"/>
    <s v="CICS - Longwood"/>
    <x v="10"/>
    <s v="16"/>
    <s v="Charter"/>
  </r>
  <r>
    <n v="2420"/>
    <n v="400033"/>
    <x v="27"/>
    <s v="CICS - Longwood"/>
    <x v="10"/>
    <s v="16"/>
    <s v="Charter"/>
  </r>
  <r>
    <n v="2420"/>
    <n v="400033"/>
    <x v="27"/>
    <s v="CICS - Longwood"/>
    <x v="10"/>
    <s v="16"/>
    <s v="Charter"/>
  </r>
  <r>
    <n v="2420"/>
    <n v="400033"/>
    <x v="27"/>
    <s v="CICS - Longwood"/>
    <x v="11"/>
    <s v="16"/>
    <s v="Charter"/>
  </r>
  <r>
    <n v="2420"/>
    <n v="400033"/>
    <x v="27"/>
    <s v="CICS - Longwood"/>
    <x v="11"/>
    <s v="16"/>
    <s v="Charter"/>
  </r>
  <r>
    <n v="2420"/>
    <n v="400033"/>
    <x v="27"/>
    <s v="CICS - Longwood"/>
    <x v="11"/>
    <s v="16"/>
    <s v="Charter"/>
  </r>
  <r>
    <n v="2420"/>
    <n v="400033"/>
    <x v="27"/>
    <s v="CICS - Longwood"/>
    <x v="15"/>
    <s v="16"/>
    <s v="Charter"/>
  </r>
  <r>
    <n v="2420"/>
    <n v="400033"/>
    <x v="27"/>
    <s v="CICS - Longwood"/>
    <x v="15"/>
    <s v="16"/>
    <s v="Charter"/>
  </r>
  <r>
    <n v="2420"/>
    <n v="400033"/>
    <x v="27"/>
    <s v="CICS - Longwood"/>
    <x v="16"/>
    <s v="16"/>
    <s v="Charter"/>
  </r>
  <r>
    <n v="7740"/>
    <n v="400034"/>
    <x v="28"/>
    <s v="CICS - Northtown"/>
    <x v="13"/>
    <s v="19.1"/>
    <s v="Charter"/>
  </r>
  <r>
    <n v="7740"/>
    <n v="400034"/>
    <x v="28"/>
    <s v="CICS - Northtown"/>
    <x v="13"/>
    <s v="19.1"/>
    <s v="Charter"/>
  </r>
  <r>
    <n v="7740"/>
    <n v="400034"/>
    <x v="28"/>
    <s v="CICS - Northtown"/>
    <x v="13"/>
    <s v="19.1"/>
    <s v="Charter"/>
  </r>
  <r>
    <n v="7740"/>
    <n v="400034"/>
    <x v="28"/>
    <s v="CICS - Northtown"/>
    <x v="13"/>
    <s v="19.1"/>
    <s v="Charter"/>
  </r>
  <r>
    <n v="7740"/>
    <n v="400034"/>
    <x v="28"/>
    <s v="CICS - Northtown"/>
    <x v="0"/>
    <s v="19.1"/>
    <s v="Charter"/>
  </r>
  <r>
    <n v="7740"/>
    <n v="400034"/>
    <x v="28"/>
    <s v="CICS - Northtown"/>
    <x v="0"/>
    <s v="19.1"/>
    <s v="Charter"/>
  </r>
  <r>
    <n v="7740"/>
    <n v="400034"/>
    <x v="28"/>
    <s v="CICS - Northtown"/>
    <x v="0"/>
    <s v="19.1"/>
    <s v="Charter"/>
  </r>
  <r>
    <n v="7740"/>
    <n v="400034"/>
    <x v="28"/>
    <s v="CICS - Northtown"/>
    <x v="0"/>
    <s v="19.1"/>
    <s v="Charter"/>
  </r>
  <r>
    <n v="7740"/>
    <n v="400034"/>
    <x v="28"/>
    <s v="CICS - Northtown"/>
    <x v="0"/>
    <s v="19.1"/>
    <s v="Charter"/>
  </r>
  <r>
    <n v="7740"/>
    <n v="400034"/>
    <x v="28"/>
    <s v="CICS - Northtown"/>
    <x v="0"/>
    <s v="19.1"/>
    <s v="Charter"/>
  </r>
  <r>
    <n v="7740"/>
    <n v="400034"/>
    <x v="28"/>
    <s v="CICS - Northtown"/>
    <x v="0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1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2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3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4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5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6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7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8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9"/>
    <s v="19.1"/>
    <s v="Charter"/>
  </r>
  <r>
    <n v="7740"/>
    <n v="400034"/>
    <x v="28"/>
    <s v="CICS - Northtown"/>
    <x v="10"/>
    <s v="19.1"/>
    <s v="Charter"/>
  </r>
  <r>
    <n v="7740"/>
    <n v="400034"/>
    <x v="28"/>
    <s v="CICS - Northtown"/>
    <x v="10"/>
    <s v="19.1"/>
    <s v="Charter"/>
  </r>
  <r>
    <n v="7740"/>
    <n v="400034"/>
    <x v="28"/>
    <s v="CICS - Northtown"/>
    <x v="10"/>
    <s v="19.1"/>
    <s v="Charter"/>
  </r>
  <r>
    <n v="7740"/>
    <n v="400034"/>
    <x v="28"/>
    <s v="CICS - Northtown"/>
    <x v="10"/>
    <s v="19.1"/>
    <s v="Charter"/>
  </r>
  <r>
    <n v="7740"/>
    <n v="400034"/>
    <x v="28"/>
    <s v="CICS - Northtown"/>
    <x v="10"/>
    <s v="19.1"/>
    <s v="Charter"/>
  </r>
  <r>
    <n v="7740"/>
    <n v="400034"/>
    <x v="28"/>
    <s v="CICS - Northtown"/>
    <x v="10"/>
    <s v="19.1"/>
    <s v="Charter"/>
  </r>
  <r>
    <n v="7740"/>
    <n v="400034"/>
    <x v="28"/>
    <s v="CICS - Northtown"/>
    <x v="10"/>
    <s v="19.1"/>
    <s v="Charter"/>
  </r>
  <r>
    <n v="7740"/>
    <n v="400034"/>
    <x v="28"/>
    <s v="CICS - Northtown"/>
    <x v="10"/>
    <s v="19.1"/>
    <s v="Charter"/>
  </r>
  <r>
    <n v="7740"/>
    <n v="400034"/>
    <x v="28"/>
    <s v="CICS - Northtown"/>
    <x v="11"/>
    <s v="19.1"/>
    <s v="Charter"/>
  </r>
  <r>
    <n v="7740"/>
    <n v="400034"/>
    <x v="28"/>
    <s v="CICS - Northtown"/>
    <x v="15"/>
    <s v="19.1"/>
    <s v="Charter"/>
  </r>
  <r>
    <n v="7740"/>
    <n v="400034"/>
    <x v="28"/>
    <s v="CICS - Northtown"/>
    <x v="15"/>
    <s v="19.1"/>
    <s v="Charter"/>
  </r>
  <r>
    <n v="6620"/>
    <n v="610244"/>
    <x v="29"/>
    <s v="Clark Magnet HS"/>
    <x v="13"/>
    <s v="16"/>
    <s v="Magnet"/>
  </r>
  <r>
    <n v="6620"/>
    <n v="610244"/>
    <x v="29"/>
    <s v="Clark Magnet HS"/>
    <x v="0"/>
    <s v="16"/>
    <s v="Magnet"/>
  </r>
  <r>
    <n v="6620"/>
    <n v="610244"/>
    <x v="29"/>
    <s v="Clark Magnet HS"/>
    <x v="1"/>
    <s v="16"/>
    <s v="Magnet"/>
  </r>
  <r>
    <n v="6620"/>
    <n v="610244"/>
    <x v="29"/>
    <s v="Clark Magnet HS"/>
    <x v="2"/>
    <s v="16"/>
    <s v="Magnet"/>
  </r>
  <r>
    <n v="6620"/>
    <n v="610244"/>
    <x v="29"/>
    <s v="Clark Magnet HS"/>
    <x v="2"/>
    <s v="16"/>
    <s v="Magnet"/>
  </r>
  <r>
    <n v="6620"/>
    <n v="610244"/>
    <x v="29"/>
    <s v="Clark Magnet HS"/>
    <x v="2"/>
    <s v="16"/>
    <s v="Magnet"/>
  </r>
  <r>
    <n v="6620"/>
    <n v="610244"/>
    <x v="29"/>
    <s v="Clark Magnet HS"/>
    <x v="3"/>
    <s v="16"/>
    <s v="Magnet"/>
  </r>
  <r>
    <n v="6620"/>
    <n v="610244"/>
    <x v="29"/>
    <s v="Clark Magnet HS"/>
    <x v="3"/>
    <s v="16"/>
    <s v="Magnet"/>
  </r>
  <r>
    <n v="6620"/>
    <n v="610244"/>
    <x v="29"/>
    <s v="Clark Magnet HS"/>
    <x v="3"/>
    <s v="16"/>
    <s v="Magnet"/>
  </r>
  <r>
    <n v="6620"/>
    <n v="610244"/>
    <x v="29"/>
    <s v="Clark Magnet HS"/>
    <x v="3"/>
    <s v="16"/>
    <s v="Magnet"/>
  </r>
  <r>
    <n v="6620"/>
    <n v="610244"/>
    <x v="29"/>
    <s v="Clark Magnet HS"/>
    <x v="4"/>
    <s v="16"/>
    <s v="Magnet"/>
  </r>
  <r>
    <n v="6620"/>
    <n v="610244"/>
    <x v="29"/>
    <s v="Clark Magnet HS"/>
    <x v="4"/>
    <s v="16"/>
    <s v="Magnet"/>
  </r>
  <r>
    <n v="6620"/>
    <n v="610244"/>
    <x v="29"/>
    <s v="Clark Magnet HS"/>
    <x v="4"/>
    <s v="16"/>
    <s v="Magnet"/>
  </r>
  <r>
    <n v="6620"/>
    <n v="610244"/>
    <x v="29"/>
    <s v="Clark Magnet HS"/>
    <x v="4"/>
    <s v="16"/>
    <s v="Magnet"/>
  </r>
  <r>
    <n v="6620"/>
    <n v="610244"/>
    <x v="29"/>
    <s v="Clark Magnet HS"/>
    <x v="4"/>
    <s v="16"/>
    <s v="Magnet"/>
  </r>
  <r>
    <n v="6620"/>
    <n v="610244"/>
    <x v="29"/>
    <s v="Clark Magnet HS"/>
    <x v="4"/>
    <s v="16"/>
    <s v="Magnet"/>
  </r>
  <r>
    <n v="6620"/>
    <n v="610244"/>
    <x v="29"/>
    <s v="Clark Magnet HS"/>
    <x v="4"/>
    <s v="16"/>
    <s v="Magnet"/>
  </r>
  <r>
    <n v="6620"/>
    <n v="610244"/>
    <x v="29"/>
    <s v="Clark Magnet HS"/>
    <x v="4"/>
    <s v="16"/>
    <s v="Magnet"/>
  </r>
  <r>
    <n v="6620"/>
    <n v="610244"/>
    <x v="29"/>
    <s v="Clark Magnet HS"/>
    <x v="4"/>
    <s v="16"/>
    <s v="Magnet"/>
  </r>
  <r>
    <n v="6620"/>
    <n v="610244"/>
    <x v="29"/>
    <s v="Clark Magnet HS"/>
    <x v="4"/>
    <s v="16"/>
    <s v="Magnet"/>
  </r>
  <r>
    <n v="6620"/>
    <n v="610244"/>
    <x v="29"/>
    <s v="Clark Magnet HS"/>
    <x v="4"/>
    <s v="16"/>
    <s v="Magnet"/>
  </r>
  <r>
    <n v="6620"/>
    <n v="610244"/>
    <x v="29"/>
    <s v="Clark Magnet HS"/>
    <x v="4"/>
    <s v="16"/>
    <s v="Magnet"/>
  </r>
  <r>
    <n v="6620"/>
    <n v="610244"/>
    <x v="29"/>
    <s v="Clark Magnet HS"/>
    <x v="4"/>
    <s v="16"/>
    <s v="Magnet"/>
  </r>
  <r>
    <n v="6620"/>
    <n v="610244"/>
    <x v="29"/>
    <s v="Clark Magnet HS"/>
    <x v="4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5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6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7"/>
    <s v="16"/>
    <s v="Magnet"/>
  </r>
  <r>
    <n v="6620"/>
    <n v="610244"/>
    <x v="29"/>
    <s v="Clark Magnet HS"/>
    <x v="8"/>
    <s v="16"/>
    <s v="Magnet"/>
  </r>
  <r>
    <n v="6620"/>
    <n v="610244"/>
    <x v="29"/>
    <s v="Clark Magnet HS"/>
    <x v="8"/>
    <s v="16"/>
    <s v="Magnet"/>
  </r>
  <r>
    <n v="6620"/>
    <n v="610244"/>
    <x v="29"/>
    <s v="Clark Magnet HS"/>
    <x v="8"/>
    <s v="16"/>
    <s v="Magnet"/>
  </r>
  <r>
    <n v="6620"/>
    <n v="610244"/>
    <x v="29"/>
    <s v="Clark Magnet HS"/>
    <x v="8"/>
    <s v="16"/>
    <s v="Magnet"/>
  </r>
  <r>
    <n v="6620"/>
    <n v="610244"/>
    <x v="29"/>
    <s v="Clark Magnet HS"/>
    <x v="8"/>
    <s v="16"/>
    <s v="Magnet"/>
  </r>
  <r>
    <n v="6620"/>
    <n v="610244"/>
    <x v="29"/>
    <s v="Clark Magnet HS"/>
    <x v="8"/>
    <s v="16"/>
    <s v="Magnet"/>
  </r>
  <r>
    <n v="6620"/>
    <n v="610244"/>
    <x v="29"/>
    <s v="Clark Magnet HS"/>
    <x v="8"/>
    <s v="16"/>
    <s v="Magnet"/>
  </r>
  <r>
    <n v="6620"/>
    <n v="610244"/>
    <x v="29"/>
    <s v="Clark Magnet HS"/>
    <x v="8"/>
    <s v="16"/>
    <s v="Magnet"/>
  </r>
  <r>
    <n v="6620"/>
    <n v="610244"/>
    <x v="29"/>
    <s v="Clark Magnet HS"/>
    <x v="8"/>
    <s v="16"/>
    <s v="Magnet"/>
  </r>
  <r>
    <n v="6620"/>
    <n v="610244"/>
    <x v="29"/>
    <s v="Clark Magnet HS"/>
    <x v="8"/>
    <s v="16"/>
    <s v="Magnet"/>
  </r>
  <r>
    <n v="6620"/>
    <n v="610244"/>
    <x v="29"/>
    <s v="Clark Magnet HS"/>
    <x v="9"/>
    <s v="16"/>
    <s v="Magnet"/>
  </r>
  <r>
    <n v="6620"/>
    <n v="610244"/>
    <x v="29"/>
    <s v="Clark Magnet HS"/>
    <x v="9"/>
    <s v="16"/>
    <s v="Magnet"/>
  </r>
  <r>
    <n v="6620"/>
    <n v="610244"/>
    <x v="29"/>
    <s v="Clark Magnet HS"/>
    <x v="9"/>
    <s v="16"/>
    <s v="Magnet"/>
  </r>
  <r>
    <n v="6620"/>
    <n v="610244"/>
    <x v="29"/>
    <s v="Clark Magnet HS"/>
    <x v="9"/>
    <s v="16"/>
    <s v="Magnet"/>
  </r>
  <r>
    <n v="6620"/>
    <n v="610244"/>
    <x v="29"/>
    <s v="Clark Magnet HS"/>
    <x v="9"/>
    <s v="16"/>
    <s v="Magnet"/>
  </r>
  <r>
    <n v="6620"/>
    <n v="610244"/>
    <x v="29"/>
    <s v="Clark Magnet HS"/>
    <x v="9"/>
    <s v="16"/>
    <s v="Magnet"/>
  </r>
  <r>
    <n v="6620"/>
    <n v="610244"/>
    <x v="29"/>
    <s v="Clark Magnet HS"/>
    <x v="10"/>
    <s v="16"/>
    <s v="Magnet"/>
  </r>
  <r>
    <n v="6620"/>
    <n v="610244"/>
    <x v="29"/>
    <s v="Clark Magnet HS"/>
    <x v="10"/>
    <s v="16"/>
    <s v="Magnet"/>
  </r>
  <r>
    <n v="6620"/>
    <n v="610244"/>
    <x v="29"/>
    <s v="Clark Magnet HS"/>
    <x v="10"/>
    <s v="16"/>
    <s v="Magnet"/>
  </r>
  <r>
    <n v="6620"/>
    <n v="610244"/>
    <x v="29"/>
    <s v="Clark Magnet HS"/>
    <x v="10"/>
    <s v="16"/>
    <s v="Magnet"/>
  </r>
  <r>
    <n v="6620"/>
    <n v="610244"/>
    <x v="29"/>
    <s v="Clark Magnet HS"/>
    <x v="11"/>
    <s v="16"/>
    <s v="Magnet"/>
  </r>
  <r>
    <n v="6620"/>
    <n v="610244"/>
    <x v="29"/>
    <s v="Clark Magnet HS"/>
    <x v="11"/>
    <s v="16"/>
    <s v="Magnet"/>
  </r>
  <r>
    <n v="6620"/>
    <n v="610244"/>
    <x v="29"/>
    <s v="Clark Magnet HS"/>
    <x v="11"/>
    <s v="16"/>
    <s v="Magnet"/>
  </r>
  <r>
    <n v="1840"/>
    <n v="609759"/>
    <x v="30"/>
    <s v="Clemente HS"/>
    <x v="17"/>
    <s v="15"/>
    <s v=""/>
  </r>
  <r>
    <n v="1840"/>
    <n v="609759"/>
    <x v="30"/>
    <s v="Clemente HS"/>
    <x v="17"/>
    <s v="15"/>
    <s v=""/>
  </r>
  <r>
    <n v="1840"/>
    <n v="609759"/>
    <x v="30"/>
    <s v="Clemente HS"/>
    <x v="13"/>
    <s v="15"/>
    <s v=""/>
  </r>
  <r>
    <n v="1840"/>
    <n v="609759"/>
    <x v="30"/>
    <s v="Clemente HS"/>
    <x v="0"/>
    <s v="15"/>
    <s v=""/>
  </r>
  <r>
    <n v="1840"/>
    <n v="609759"/>
    <x v="30"/>
    <s v="Clemente HS"/>
    <x v="0"/>
    <s v="15"/>
    <s v=""/>
  </r>
  <r>
    <n v="1840"/>
    <n v="609759"/>
    <x v="30"/>
    <s v="Clemente HS"/>
    <x v="0"/>
    <s v="15"/>
    <s v=""/>
  </r>
  <r>
    <n v="1840"/>
    <n v="609759"/>
    <x v="30"/>
    <s v="Clemente HS"/>
    <x v="0"/>
    <s v="15"/>
    <s v=""/>
  </r>
  <r>
    <n v="1840"/>
    <n v="609759"/>
    <x v="30"/>
    <s v="Clemente HS"/>
    <x v="1"/>
    <s v="15"/>
    <s v=""/>
  </r>
  <r>
    <n v="1840"/>
    <n v="609759"/>
    <x v="30"/>
    <s v="Clemente HS"/>
    <x v="1"/>
    <s v="15"/>
    <s v=""/>
  </r>
  <r>
    <n v="1840"/>
    <n v="609759"/>
    <x v="30"/>
    <s v="Clemente HS"/>
    <x v="1"/>
    <s v="15"/>
    <s v=""/>
  </r>
  <r>
    <n v="1840"/>
    <n v="609759"/>
    <x v="30"/>
    <s v="Clemente HS"/>
    <x v="2"/>
    <s v="15"/>
    <s v=""/>
  </r>
  <r>
    <n v="1840"/>
    <n v="609759"/>
    <x v="30"/>
    <s v="Clemente HS"/>
    <x v="2"/>
    <s v="15"/>
    <s v=""/>
  </r>
  <r>
    <n v="1840"/>
    <n v="609759"/>
    <x v="30"/>
    <s v="Clemente HS"/>
    <x v="2"/>
    <s v="15"/>
    <s v=""/>
  </r>
  <r>
    <n v="1840"/>
    <n v="609759"/>
    <x v="30"/>
    <s v="Clemente HS"/>
    <x v="2"/>
    <s v="15"/>
    <s v=""/>
  </r>
  <r>
    <n v="1840"/>
    <n v="609759"/>
    <x v="30"/>
    <s v="Clemente HS"/>
    <x v="2"/>
    <s v="15"/>
    <s v=""/>
  </r>
  <r>
    <n v="1840"/>
    <n v="609759"/>
    <x v="30"/>
    <s v="Clemente HS"/>
    <x v="2"/>
    <s v="15"/>
    <s v=""/>
  </r>
  <r>
    <n v="1840"/>
    <n v="609759"/>
    <x v="30"/>
    <s v="Clemente HS"/>
    <x v="3"/>
    <s v="15"/>
    <s v=""/>
  </r>
  <r>
    <n v="1840"/>
    <n v="609759"/>
    <x v="30"/>
    <s v="Clemente HS"/>
    <x v="3"/>
    <s v="15"/>
    <s v=""/>
  </r>
  <r>
    <n v="1840"/>
    <n v="609759"/>
    <x v="30"/>
    <s v="Clemente HS"/>
    <x v="3"/>
    <s v="15"/>
    <s v=""/>
  </r>
  <r>
    <n v="1840"/>
    <n v="609759"/>
    <x v="30"/>
    <s v="Clemente HS"/>
    <x v="3"/>
    <s v="15"/>
    <s v=""/>
  </r>
  <r>
    <n v="1840"/>
    <n v="609759"/>
    <x v="30"/>
    <s v="Clemente HS"/>
    <x v="3"/>
    <s v="15"/>
    <s v=""/>
  </r>
  <r>
    <n v="1840"/>
    <n v="609759"/>
    <x v="30"/>
    <s v="Clemente HS"/>
    <x v="3"/>
    <s v="15"/>
    <s v=""/>
  </r>
  <r>
    <n v="1840"/>
    <n v="609759"/>
    <x v="30"/>
    <s v="Clemente HS"/>
    <x v="3"/>
    <s v="15"/>
    <s v=""/>
  </r>
  <r>
    <n v="1840"/>
    <n v="609759"/>
    <x v="30"/>
    <s v="Clemente HS"/>
    <x v="3"/>
    <s v="15"/>
    <s v=""/>
  </r>
  <r>
    <n v="1840"/>
    <n v="609759"/>
    <x v="30"/>
    <s v="Clemente HS"/>
    <x v="3"/>
    <s v="15"/>
    <s v=""/>
  </r>
  <r>
    <n v="1840"/>
    <n v="609759"/>
    <x v="30"/>
    <s v="Clemente HS"/>
    <x v="3"/>
    <s v="15"/>
    <s v=""/>
  </r>
  <r>
    <n v="1840"/>
    <n v="609759"/>
    <x v="30"/>
    <s v="Clemente HS"/>
    <x v="3"/>
    <s v="15"/>
    <s v=""/>
  </r>
  <r>
    <n v="1840"/>
    <n v="609759"/>
    <x v="30"/>
    <s v="Clemente HS"/>
    <x v="3"/>
    <s v="15"/>
    <s v=""/>
  </r>
  <r>
    <n v="1840"/>
    <n v="609759"/>
    <x v="30"/>
    <s v="Clemente HS"/>
    <x v="3"/>
    <s v="15"/>
    <s v=""/>
  </r>
  <r>
    <n v="1840"/>
    <n v="609759"/>
    <x v="30"/>
    <s v="Clemente HS"/>
    <x v="4"/>
    <s v="15"/>
    <s v=""/>
  </r>
  <r>
    <n v="1840"/>
    <n v="609759"/>
    <x v="30"/>
    <s v="Clemente HS"/>
    <x v="4"/>
    <s v="15"/>
    <s v=""/>
  </r>
  <r>
    <n v="1840"/>
    <n v="609759"/>
    <x v="30"/>
    <s v="Clemente HS"/>
    <x v="4"/>
    <s v="15"/>
    <s v=""/>
  </r>
  <r>
    <n v="1840"/>
    <n v="609759"/>
    <x v="30"/>
    <s v="Clemente HS"/>
    <x v="4"/>
    <s v="15"/>
    <s v=""/>
  </r>
  <r>
    <n v="1840"/>
    <n v="609759"/>
    <x v="30"/>
    <s v="Clemente HS"/>
    <x v="4"/>
    <s v="15"/>
    <s v=""/>
  </r>
  <r>
    <n v="1840"/>
    <n v="609759"/>
    <x v="30"/>
    <s v="Clemente HS"/>
    <x v="4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5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6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7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8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9"/>
    <s v="15"/>
    <s v=""/>
  </r>
  <r>
    <n v="1840"/>
    <n v="609759"/>
    <x v="30"/>
    <s v="Clemente HS"/>
    <x v="10"/>
    <s v="15"/>
    <s v=""/>
  </r>
  <r>
    <n v="1840"/>
    <n v="609759"/>
    <x v="30"/>
    <s v="Clemente HS"/>
    <x v="10"/>
    <s v="15"/>
    <s v=""/>
  </r>
  <r>
    <n v="1840"/>
    <n v="609759"/>
    <x v="30"/>
    <s v="Clemente HS"/>
    <x v="10"/>
    <s v="15"/>
    <s v=""/>
  </r>
  <r>
    <n v="1840"/>
    <n v="609759"/>
    <x v="30"/>
    <s v="Clemente HS"/>
    <x v="10"/>
    <s v="15"/>
    <s v=""/>
  </r>
  <r>
    <n v="1840"/>
    <n v="609759"/>
    <x v="30"/>
    <s v="Clemente HS"/>
    <x v="10"/>
    <s v="15"/>
    <s v=""/>
  </r>
  <r>
    <n v="1840"/>
    <n v="609759"/>
    <x v="30"/>
    <s v="Clemente HS"/>
    <x v="10"/>
    <s v="15"/>
    <s v=""/>
  </r>
  <r>
    <n v="1840"/>
    <n v="609759"/>
    <x v="30"/>
    <s v="Clemente HS"/>
    <x v="10"/>
    <s v="15"/>
    <s v=""/>
  </r>
  <r>
    <n v="1840"/>
    <n v="609759"/>
    <x v="30"/>
    <s v="Clemente HS"/>
    <x v="10"/>
    <s v="15"/>
    <s v=""/>
  </r>
  <r>
    <n v="1840"/>
    <n v="609759"/>
    <x v="30"/>
    <s v="Clemente HS"/>
    <x v="10"/>
    <s v="15"/>
    <s v=""/>
  </r>
  <r>
    <n v="1840"/>
    <n v="609759"/>
    <x v="30"/>
    <s v="Clemente HS"/>
    <x v="10"/>
    <s v="15"/>
    <s v=""/>
  </r>
  <r>
    <n v="1840"/>
    <n v="609759"/>
    <x v="30"/>
    <s v="Clemente HS"/>
    <x v="10"/>
    <s v="15"/>
    <s v=""/>
  </r>
  <r>
    <n v="1840"/>
    <n v="609759"/>
    <x v="30"/>
    <s v="Clemente HS"/>
    <x v="10"/>
    <s v="15"/>
    <s v=""/>
  </r>
  <r>
    <n v="1840"/>
    <n v="609759"/>
    <x v="30"/>
    <s v="Clemente HS"/>
    <x v="11"/>
    <s v="15"/>
    <s v=""/>
  </r>
  <r>
    <n v="1840"/>
    <n v="609759"/>
    <x v="30"/>
    <s v="Clemente HS"/>
    <x v="11"/>
    <s v="15"/>
    <s v=""/>
  </r>
  <r>
    <n v="1840"/>
    <n v="609759"/>
    <x v="30"/>
    <s v="Clemente HS"/>
    <x v="11"/>
    <s v="15"/>
    <s v=""/>
  </r>
  <r>
    <n v="1840"/>
    <n v="609759"/>
    <x v="30"/>
    <s v="Clemente HS"/>
    <x v="15"/>
    <s v="15"/>
    <s v=""/>
  </r>
  <r>
    <n v="1045"/>
    <n v="610499"/>
    <x v="31"/>
    <s v="Collins HS"/>
    <x v="12"/>
    <s v="14.1"/>
    <s v="Performance"/>
  </r>
  <r>
    <n v="1045"/>
    <n v="610499"/>
    <x v="31"/>
    <s v="Collins HS"/>
    <x v="13"/>
    <s v="14.1"/>
    <s v="Performance"/>
  </r>
  <r>
    <n v="1045"/>
    <n v="610499"/>
    <x v="31"/>
    <s v="Collins HS"/>
    <x v="1"/>
    <s v="14.1"/>
    <s v="Performance"/>
  </r>
  <r>
    <n v="1045"/>
    <n v="610499"/>
    <x v="31"/>
    <s v="Collins HS"/>
    <x v="2"/>
    <s v="14.1"/>
    <s v="Performance"/>
  </r>
  <r>
    <n v="1045"/>
    <n v="610499"/>
    <x v="31"/>
    <s v="Collins HS"/>
    <x v="2"/>
    <s v="14.1"/>
    <s v="Performance"/>
  </r>
  <r>
    <n v="1045"/>
    <n v="610499"/>
    <x v="31"/>
    <s v="Collins HS"/>
    <x v="2"/>
    <s v="14.1"/>
    <s v="Performance"/>
  </r>
  <r>
    <n v="1045"/>
    <n v="610499"/>
    <x v="31"/>
    <s v="Collins HS"/>
    <x v="2"/>
    <s v="14.1"/>
    <s v="Performance"/>
  </r>
  <r>
    <n v="1045"/>
    <n v="610499"/>
    <x v="31"/>
    <s v="Collins HS"/>
    <x v="2"/>
    <s v="14.1"/>
    <s v="Performance"/>
  </r>
  <r>
    <n v="1045"/>
    <n v="610499"/>
    <x v="31"/>
    <s v="Collins HS"/>
    <x v="2"/>
    <s v="14.1"/>
    <s v="Performance"/>
  </r>
  <r>
    <n v="1045"/>
    <n v="610499"/>
    <x v="31"/>
    <s v="Collins HS"/>
    <x v="3"/>
    <s v="14.1"/>
    <s v="Performance"/>
  </r>
  <r>
    <n v="1045"/>
    <n v="610499"/>
    <x v="31"/>
    <s v="Collins HS"/>
    <x v="3"/>
    <s v="14.1"/>
    <s v="Performance"/>
  </r>
  <r>
    <n v="1045"/>
    <n v="610499"/>
    <x v="31"/>
    <s v="Collins HS"/>
    <x v="3"/>
    <s v="14.1"/>
    <s v="Performance"/>
  </r>
  <r>
    <n v="1045"/>
    <n v="610499"/>
    <x v="31"/>
    <s v="Collins HS"/>
    <x v="3"/>
    <s v="14.1"/>
    <s v="Performance"/>
  </r>
  <r>
    <n v="1045"/>
    <n v="610499"/>
    <x v="31"/>
    <s v="Collins HS"/>
    <x v="3"/>
    <s v="14.1"/>
    <s v="Performance"/>
  </r>
  <r>
    <n v="1045"/>
    <n v="610499"/>
    <x v="31"/>
    <s v="Collins HS"/>
    <x v="3"/>
    <s v="14.1"/>
    <s v="Performance"/>
  </r>
  <r>
    <n v="1045"/>
    <n v="610499"/>
    <x v="31"/>
    <s v="Collins HS"/>
    <x v="3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4"/>
    <s v="14.1"/>
    <s v="Performance"/>
  </r>
  <r>
    <n v="1045"/>
    <n v="610499"/>
    <x v="31"/>
    <s v="Collins HS"/>
    <x v="5"/>
    <s v="14.1"/>
    <s v="Performance"/>
  </r>
  <r>
    <n v="1045"/>
    <n v="610499"/>
    <x v="31"/>
    <s v="Collins HS"/>
    <x v="5"/>
    <s v="14.1"/>
    <s v="Performance"/>
  </r>
  <r>
    <n v="1045"/>
    <n v="610499"/>
    <x v="31"/>
    <s v="Collins HS"/>
    <x v="5"/>
    <s v="14.1"/>
    <s v="Performance"/>
  </r>
  <r>
    <n v="1045"/>
    <n v="610499"/>
    <x v="31"/>
    <s v="Collins HS"/>
    <x v="5"/>
    <s v="14.1"/>
    <s v="Performance"/>
  </r>
  <r>
    <n v="1045"/>
    <n v="610499"/>
    <x v="31"/>
    <s v="Collins HS"/>
    <x v="5"/>
    <s v="14.1"/>
    <s v="Performance"/>
  </r>
  <r>
    <n v="1045"/>
    <n v="610499"/>
    <x v="31"/>
    <s v="Collins HS"/>
    <x v="5"/>
    <s v="14.1"/>
    <s v="Performance"/>
  </r>
  <r>
    <n v="1045"/>
    <n v="610499"/>
    <x v="31"/>
    <s v="Collins HS"/>
    <x v="5"/>
    <s v="14.1"/>
    <s v="Performance"/>
  </r>
  <r>
    <n v="1045"/>
    <n v="610499"/>
    <x v="31"/>
    <s v="Collins HS"/>
    <x v="5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6"/>
    <s v="14.1"/>
    <s v="Performance"/>
  </r>
  <r>
    <n v="1045"/>
    <n v="610499"/>
    <x v="31"/>
    <s v="Collins HS"/>
    <x v="7"/>
    <s v="14.1"/>
    <s v="Performance"/>
  </r>
  <r>
    <n v="1045"/>
    <n v="610499"/>
    <x v="31"/>
    <s v="Collins HS"/>
    <x v="7"/>
    <s v="14.1"/>
    <s v="Performance"/>
  </r>
  <r>
    <n v="1045"/>
    <n v="610499"/>
    <x v="31"/>
    <s v="Collins HS"/>
    <x v="7"/>
    <s v="14.1"/>
    <s v="Performance"/>
  </r>
  <r>
    <n v="1045"/>
    <n v="610499"/>
    <x v="31"/>
    <s v="Collins HS"/>
    <x v="7"/>
    <s v="14.1"/>
    <s v="Performance"/>
  </r>
  <r>
    <n v="1045"/>
    <n v="610499"/>
    <x v="31"/>
    <s v="Collins HS"/>
    <x v="7"/>
    <s v="14.1"/>
    <s v="Performance"/>
  </r>
  <r>
    <n v="1045"/>
    <n v="610499"/>
    <x v="31"/>
    <s v="Collins HS"/>
    <x v="7"/>
    <s v="14.1"/>
    <s v="Performance"/>
  </r>
  <r>
    <n v="1045"/>
    <n v="610499"/>
    <x v="31"/>
    <s v="Collins HS"/>
    <x v="7"/>
    <s v="14.1"/>
    <s v="Performance"/>
  </r>
  <r>
    <n v="1045"/>
    <n v="610499"/>
    <x v="31"/>
    <s v="Collins HS"/>
    <x v="7"/>
    <s v="14.1"/>
    <s v="Performance"/>
  </r>
  <r>
    <n v="1045"/>
    <n v="610499"/>
    <x v="31"/>
    <s v="Collins HS"/>
    <x v="7"/>
    <s v="14.1"/>
    <s v="Performance"/>
  </r>
  <r>
    <n v="1045"/>
    <n v="610499"/>
    <x v="31"/>
    <s v="Collins HS"/>
    <x v="7"/>
    <s v="14.1"/>
    <s v="Performance"/>
  </r>
  <r>
    <n v="1045"/>
    <n v="610499"/>
    <x v="31"/>
    <s v="Collins HS"/>
    <x v="7"/>
    <s v="14.1"/>
    <s v="Performance"/>
  </r>
  <r>
    <n v="1045"/>
    <n v="610499"/>
    <x v="31"/>
    <s v="Collins HS"/>
    <x v="7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8"/>
    <s v="14.1"/>
    <s v="Performance"/>
  </r>
  <r>
    <n v="1045"/>
    <n v="610499"/>
    <x v="31"/>
    <s v="Collins HS"/>
    <x v="9"/>
    <s v="14.1"/>
    <s v="Performance"/>
  </r>
  <r>
    <n v="1045"/>
    <n v="610499"/>
    <x v="31"/>
    <s v="Collins HS"/>
    <x v="9"/>
    <s v="14.1"/>
    <s v="Performance"/>
  </r>
  <r>
    <n v="1045"/>
    <n v="610499"/>
    <x v="31"/>
    <s v="Collins HS"/>
    <x v="9"/>
    <s v="14.1"/>
    <s v="Performance"/>
  </r>
  <r>
    <n v="1045"/>
    <n v="610499"/>
    <x v="31"/>
    <s v="Collins HS"/>
    <x v="9"/>
    <s v="14.1"/>
    <s v="Performance"/>
  </r>
  <r>
    <n v="1045"/>
    <n v="610499"/>
    <x v="31"/>
    <s v="Collins HS"/>
    <x v="9"/>
    <s v="14.1"/>
    <s v="Performance"/>
  </r>
  <r>
    <n v="1045"/>
    <n v="610499"/>
    <x v="31"/>
    <s v="Collins HS"/>
    <x v="9"/>
    <s v="14.1"/>
    <s v="Performance"/>
  </r>
  <r>
    <n v="1045"/>
    <n v="610499"/>
    <x v="31"/>
    <s v="Collins HS"/>
    <x v="9"/>
    <s v="14.1"/>
    <s v="Performance"/>
  </r>
  <r>
    <n v="1045"/>
    <n v="610499"/>
    <x v="31"/>
    <s v="Collins HS"/>
    <x v="9"/>
    <s v="14.1"/>
    <s v="Performance"/>
  </r>
  <r>
    <n v="1045"/>
    <n v="610499"/>
    <x v="31"/>
    <s v="Collins HS"/>
    <x v="9"/>
    <s v="14.1"/>
    <s v="Performance"/>
  </r>
  <r>
    <n v="1045"/>
    <n v="610499"/>
    <x v="31"/>
    <s v="Collins HS"/>
    <x v="9"/>
    <s v="14.1"/>
    <s v="Performance"/>
  </r>
  <r>
    <n v="1045"/>
    <n v="610499"/>
    <x v="31"/>
    <s v="Collins HS"/>
    <x v="9"/>
    <s v="14.1"/>
    <s v="Performance"/>
  </r>
  <r>
    <n v="1045"/>
    <n v="610499"/>
    <x v="31"/>
    <s v="Collins HS"/>
    <x v="9"/>
    <s v="14.1"/>
    <s v="Performance"/>
  </r>
  <r>
    <n v="1045"/>
    <n v="610499"/>
    <x v="31"/>
    <s v="Collins HS"/>
    <x v="9"/>
    <s v="14.1"/>
    <s v="Performance"/>
  </r>
  <r>
    <n v="1045"/>
    <n v="610499"/>
    <x v="31"/>
    <s v="Collins HS"/>
    <x v="9"/>
    <s v="14.1"/>
    <s v="Performance"/>
  </r>
  <r>
    <n v="1045"/>
    <n v="610499"/>
    <x v="31"/>
    <s v="Collins HS"/>
    <x v="10"/>
    <s v="14.1"/>
    <s v="Performance"/>
  </r>
  <r>
    <n v="1045"/>
    <n v="610499"/>
    <x v="31"/>
    <s v="Collins HS"/>
    <x v="10"/>
    <s v="14.1"/>
    <s v="Performance"/>
  </r>
  <r>
    <n v="1045"/>
    <n v="610499"/>
    <x v="31"/>
    <s v="Collins HS"/>
    <x v="10"/>
    <s v="14.1"/>
    <s v="Performance"/>
  </r>
  <r>
    <n v="1045"/>
    <n v="610499"/>
    <x v="31"/>
    <s v="Collins HS"/>
    <x v="10"/>
    <s v="14.1"/>
    <s v="Performance"/>
  </r>
  <r>
    <n v="1045"/>
    <n v="610499"/>
    <x v="31"/>
    <s v="Collins HS"/>
    <x v="10"/>
    <s v="14.1"/>
    <s v="Performance"/>
  </r>
  <r>
    <n v="1045"/>
    <n v="610499"/>
    <x v="31"/>
    <s v="Collins HS"/>
    <x v="11"/>
    <s v="14.1"/>
    <s v="Performance"/>
  </r>
  <r>
    <n v="1860"/>
    <n v="609761"/>
    <x v="32"/>
    <s v="Corliss HS"/>
    <x v="2"/>
    <s v="13.9"/>
    <s v=""/>
  </r>
  <r>
    <n v="1860"/>
    <n v="609761"/>
    <x v="32"/>
    <s v="Corliss HS"/>
    <x v="2"/>
    <s v="13.9"/>
    <s v=""/>
  </r>
  <r>
    <n v="1860"/>
    <n v="609761"/>
    <x v="32"/>
    <s v="Corliss HS"/>
    <x v="3"/>
    <s v="13.9"/>
    <s v=""/>
  </r>
  <r>
    <n v="1860"/>
    <n v="609761"/>
    <x v="32"/>
    <s v="Corliss HS"/>
    <x v="3"/>
    <s v="13.9"/>
    <s v=""/>
  </r>
  <r>
    <n v="1860"/>
    <n v="609761"/>
    <x v="32"/>
    <s v="Corliss HS"/>
    <x v="3"/>
    <s v="13.9"/>
    <s v=""/>
  </r>
  <r>
    <n v="1860"/>
    <n v="609761"/>
    <x v="32"/>
    <s v="Corliss HS"/>
    <x v="4"/>
    <s v="13.9"/>
    <s v=""/>
  </r>
  <r>
    <n v="1860"/>
    <n v="609761"/>
    <x v="32"/>
    <s v="Corliss HS"/>
    <x v="4"/>
    <s v="13.9"/>
    <s v=""/>
  </r>
  <r>
    <n v="1860"/>
    <n v="609761"/>
    <x v="32"/>
    <s v="Corliss HS"/>
    <x v="4"/>
    <s v="13.9"/>
    <s v=""/>
  </r>
  <r>
    <n v="1860"/>
    <n v="609761"/>
    <x v="32"/>
    <s v="Corliss HS"/>
    <x v="5"/>
    <s v="13.9"/>
    <s v=""/>
  </r>
  <r>
    <n v="1860"/>
    <n v="609761"/>
    <x v="32"/>
    <s v="Corliss HS"/>
    <x v="5"/>
    <s v="13.9"/>
    <s v=""/>
  </r>
  <r>
    <n v="1860"/>
    <n v="609761"/>
    <x v="32"/>
    <s v="Corliss HS"/>
    <x v="5"/>
    <s v="13.9"/>
    <s v=""/>
  </r>
  <r>
    <n v="1860"/>
    <n v="609761"/>
    <x v="32"/>
    <s v="Corliss HS"/>
    <x v="5"/>
    <s v="13.9"/>
    <s v=""/>
  </r>
  <r>
    <n v="1860"/>
    <n v="609761"/>
    <x v="32"/>
    <s v="Corliss HS"/>
    <x v="5"/>
    <s v="13.9"/>
    <s v=""/>
  </r>
  <r>
    <n v="1860"/>
    <n v="609761"/>
    <x v="32"/>
    <s v="Corliss HS"/>
    <x v="5"/>
    <s v="13.9"/>
    <s v=""/>
  </r>
  <r>
    <n v="1860"/>
    <n v="609761"/>
    <x v="32"/>
    <s v="Corliss HS"/>
    <x v="5"/>
    <s v="13.9"/>
    <s v=""/>
  </r>
  <r>
    <n v="1860"/>
    <n v="609761"/>
    <x v="32"/>
    <s v="Corliss HS"/>
    <x v="5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6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7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8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9"/>
    <s v="13.9"/>
    <s v=""/>
  </r>
  <r>
    <n v="1860"/>
    <n v="609761"/>
    <x v="32"/>
    <s v="Corliss HS"/>
    <x v="10"/>
    <s v="13.9"/>
    <s v=""/>
  </r>
  <r>
    <n v="1860"/>
    <n v="609761"/>
    <x v="32"/>
    <s v="Corliss HS"/>
    <x v="10"/>
    <s v="13.9"/>
    <s v=""/>
  </r>
  <r>
    <n v="1860"/>
    <n v="609761"/>
    <x v="32"/>
    <s v="Corliss HS"/>
    <x v="10"/>
    <s v="13.9"/>
    <s v=""/>
  </r>
  <r>
    <n v="1860"/>
    <n v="609761"/>
    <x v="32"/>
    <s v="Corliss HS"/>
    <x v="10"/>
    <s v="13.9"/>
    <s v=""/>
  </r>
  <r>
    <n v="1860"/>
    <n v="609761"/>
    <x v="32"/>
    <s v="Corliss HS"/>
    <x v="10"/>
    <s v="13.9"/>
    <s v=""/>
  </r>
  <r>
    <n v="1860"/>
    <n v="609761"/>
    <x v="32"/>
    <s v="Corliss HS"/>
    <x v="10"/>
    <s v="13.9"/>
    <s v=""/>
  </r>
  <r>
    <n v="1860"/>
    <n v="609761"/>
    <x v="32"/>
    <s v="Corliss HS"/>
    <x v="10"/>
    <s v="13.9"/>
    <s v=""/>
  </r>
  <r>
    <n v="1860"/>
    <n v="609761"/>
    <x v="32"/>
    <s v="Corliss HS"/>
    <x v="10"/>
    <s v="13.9"/>
    <s v=""/>
  </r>
  <r>
    <n v="1860"/>
    <n v="609761"/>
    <x v="32"/>
    <s v="Corliss HS"/>
    <x v="10"/>
    <s v="13.9"/>
    <s v=""/>
  </r>
  <r>
    <n v="1860"/>
    <n v="609761"/>
    <x v="32"/>
    <s v="Corliss HS"/>
    <x v="10"/>
    <s v="13.9"/>
    <s v=""/>
  </r>
  <r>
    <n v="1860"/>
    <n v="609761"/>
    <x v="32"/>
    <s v="Corliss HS"/>
    <x v="11"/>
    <s v="13.9"/>
    <s v=""/>
  </r>
  <r>
    <n v="1860"/>
    <n v="609761"/>
    <x v="32"/>
    <s v="Corliss HS"/>
    <x v="11"/>
    <s v="13.9"/>
    <s v=""/>
  </r>
  <r>
    <n v="1860"/>
    <n v="609761"/>
    <x v="32"/>
    <s v="Corliss HS"/>
    <x v="11"/>
    <s v="13.9"/>
    <s v=""/>
  </r>
  <r>
    <n v="1860"/>
    <n v="609761"/>
    <x v="32"/>
    <s v="Corliss HS"/>
    <x v="11"/>
    <s v="13.9"/>
    <s v=""/>
  </r>
  <r>
    <n v="1860"/>
    <n v="609761"/>
    <x v="32"/>
    <s v="Corliss HS"/>
    <x v="11"/>
    <s v="13.9"/>
    <s v=""/>
  </r>
  <r>
    <n v="1860"/>
    <n v="609761"/>
    <x v="32"/>
    <s v="Corliss HS"/>
    <x v="11"/>
    <s v="13.9"/>
    <s v=""/>
  </r>
  <r>
    <n v="1860"/>
    <n v="609761"/>
    <x v="32"/>
    <s v="Corliss HS"/>
    <x v="11"/>
    <s v="13.9"/>
    <s v=""/>
  </r>
  <r>
    <n v="1860"/>
    <n v="609761"/>
    <x v="32"/>
    <s v="Corliss HS"/>
    <x v="15"/>
    <s v="13.9"/>
    <s v=""/>
  </r>
  <r>
    <n v="1860"/>
    <n v="609761"/>
    <x v="32"/>
    <s v="Corliss HS"/>
    <x v="15"/>
    <s v="13.9"/>
    <s v=""/>
  </r>
  <r>
    <n v="1860"/>
    <n v="609761"/>
    <x v="32"/>
    <s v="Corliss HS"/>
    <x v="16"/>
    <s v="13.9"/>
    <s v=""/>
  </r>
  <r>
    <n v="1860"/>
    <n v="609761"/>
    <x v="32"/>
    <s v="Corliss HS"/>
    <x v="18"/>
    <s v="13.9"/>
    <s v=""/>
  </r>
  <r>
    <n v="1820"/>
    <n v="609756"/>
    <x v="33"/>
    <s v="Curie HS"/>
    <x v="17"/>
    <s v="17.3"/>
    <s v="Magnet"/>
  </r>
  <r>
    <n v="1820"/>
    <n v="609756"/>
    <x v="33"/>
    <s v="Curie HS"/>
    <x v="12"/>
    <s v="17.3"/>
    <s v="Magnet"/>
  </r>
  <r>
    <n v="1820"/>
    <n v="609756"/>
    <x v="33"/>
    <s v="Curie HS"/>
    <x v="12"/>
    <s v="17.3"/>
    <s v="Magnet"/>
  </r>
  <r>
    <n v="1820"/>
    <n v="609756"/>
    <x v="33"/>
    <s v="Curie HS"/>
    <x v="12"/>
    <s v="17.3"/>
    <s v="Magnet"/>
  </r>
  <r>
    <n v="1820"/>
    <n v="609756"/>
    <x v="33"/>
    <s v="Curie HS"/>
    <x v="13"/>
    <s v="17.3"/>
    <s v="Magnet"/>
  </r>
  <r>
    <n v="1820"/>
    <n v="609756"/>
    <x v="33"/>
    <s v="Curie HS"/>
    <x v="13"/>
    <s v="17.3"/>
    <s v="Magnet"/>
  </r>
  <r>
    <n v="1820"/>
    <n v="609756"/>
    <x v="33"/>
    <s v="Curie HS"/>
    <x v="13"/>
    <s v="17.3"/>
    <s v="Magnet"/>
  </r>
  <r>
    <n v="1820"/>
    <n v="609756"/>
    <x v="33"/>
    <s v="Curie HS"/>
    <x v="13"/>
    <s v="17.3"/>
    <s v="Magnet"/>
  </r>
  <r>
    <n v="1820"/>
    <n v="609756"/>
    <x v="33"/>
    <s v="Curie HS"/>
    <x v="13"/>
    <s v="17.3"/>
    <s v="Magnet"/>
  </r>
  <r>
    <n v="1820"/>
    <n v="609756"/>
    <x v="33"/>
    <s v="Curie HS"/>
    <x v="13"/>
    <s v="17.3"/>
    <s v="Magnet"/>
  </r>
  <r>
    <n v="1820"/>
    <n v="609756"/>
    <x v="33"/>
    <s v="Curie HS"/>
    <x v="13"/>
    <s v="17.3"/>
    <s v="Magnet"/>
  </r>
  <r>
    <n v="1820"/>
    <n v="609756"/>
    <x v="33"/>
    <s v="Curie HS"/>
    <x v="13"/>
    <s v="17.3"/>
    <s v="Magnet"/>
  </r>
  <r>
    <n v="1820"/>
    <n v="609756"/>
    <x v="33"/>
    <s v="Curie HS"/>
    <x v="13"/>
    <s v="17.3"/>
    <s v="Magnet"/>
  </r>
  <r>
    <n v="1820"/>
    <n v="609756"/>
    <x v="33"/>
    <s v="Curie HS"/>
    <x v="13"/>
    <s v="17.3"/>
    <s v="Magnet"/>
  </r>
  <r>
    <n v="1820"/>
    <n v="609756"/>
    <x v="33"/>
    <s v="Curie HS"/>
    <x v="13"/>
    <s v="17.3"/>
    <s v="Magnet"/>
  </r>
  <r>
    <n v="1820"/>
    <n v="609756"/>
    <x v="33"/>
    <s v="Curie HS"/>
    <x v="13"/>
    <s v="17.3"/>
    <s v="Magnet"/>
  </r>
  <r>
    <n v="1820"/>
    <n v="609756"/>
    <x v="33"/>
    <s v="Curie HS"/>
    <x v="13"/>
    <s v="17.3"/>
    <s v="Magnet"/>
  </r>
  <r>
    <n v="1820"/>
    <n v="609756"/>
    <x v="33"/>
    <s v="Curie HS"/>
    <x v="13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0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1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2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3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4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5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6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7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8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9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0"/>
    <s v="17.3"/>
    <s v="Magnet"/>
  </r>
  <r>
    <n v="1820"/>
    <n v="609756"/>
    <x v="33"/>
    <s v="Curie HS"/>
    <x v="11"/>
    <s v="17.3"/>
    <s v="Magnet"/>
  </r>
  <r>
    <n v="1820"/>
    <n v="609756"/>
    <x v="33"/>
    <s v="Curie HS"/>
    <x v="11"/>
    <s v="17.3"/>
    <s v="Magnet"/>
  </r>
  <r>
    <n v="1820"/>
    <n v="609756"/>
    <x v="33"/>
    <s v="Curie HS"/>
    <x v="11"/>
    <s v="17.3"/>
    <s v="Magnet"/>
  </r>
  <r>
    <n v="1820"/>
    <n v="609756"/>
    <x v="33"/>
    <s v="Curie HS"/>
    <x v="11"/>
    <s v="17.3"/>
    <s v="Magnet"/>
  </r>
  <r>
    <n v="1820"/>
    <n v="609756"/>
    <x v="33"/>
    <s v="Curie HS"/>
    <x v="11"/>
    <s v="17.3"/>
    <s v="Magnet"/>
  </r>
  <r>
    <n v="1820"/>
    <n v="609756"/>
    <x v="33"/>
    <s v="Curie HS"/>
    <x v="11"/>
    <s v="17.3"/>
    <s v="Magnet"/>
  </r>
  <r>
    <n v="1820"/>
    <n v="609756"/>
    <x v="33"/>
    <s v="Curie HS"/>
    <x v="11"/>
    <s v="17.3"/>
    <s v="Magnet"/>
  </r>
  <r>
    <n v="1820"/>
    <n v="609756"/>
    <x v="33"/>
    <s v="Curie HS"/>
    <x v="11"/>
    <s v="17.3"/>
    <s v="Magnet"/>
  </r>
  <r>
    <n v="6630"/>
    <n v="610245"/>
    <x v="34"/>
    <s v="Douglass HS"/>
    <x v="0"/>
    <s v="14.2"/>
    <s v=""/>
  </r>
  <r>
    <n v="6630"/>
    <n v="610245"/>
    <x v="34"/>
    <s v="Douglass HS"/>
    <x v="1"/>
    <s v="14.2"/>
    <s v=""/>
  </r>
  <r>
    <n v="6630"/>
    <n v="610245"/>
    <x v="34"/>
    <s v="Douglass HS"/>
    <x v="2"/>
    <s v="14.2"/>
    <s v=""/>
  </r>
  <r>
    <n v="6630"/>
    <n v="610245"/>
    <x v="34"/>
    <s v="Douglass HS"/>
    <x v="2"/>
    <s v="14.2"/>
    <s v=""/>
  </r>
  <r>
    <n v="6630"/>
    <n v="610245"/>
    <x v="34"/>
    <s v="Douglass HS"/>
    <x v="4"/>
    <s v="14.2"/>
    <s v=""/>
  </r>
  <r>
    <n v="6630"/>
    <n v="610245"/>
    <x v="34"/>
    <s v="Douglass HS"/>
    <x v="4"/>
    <s v="14.2"/>
    <s v=""/>
  </r>
  <r>
    <n v="6630"/>
    <n v="610245"/>
    <x v="34"/>
    <s v="Douglass HS"/>
    <x v="4"/>
    <s v="14.2"/>
    <s v=""/>
  </r>
  <r>
    <n v="6630"/>
    <n v="610245"/>
    <x v="34"/>
    <s v="Douglass HS"/>
    <x v="4"/>
    <s v="14.2"/>
    <s v=""/>
  </r>
  <r>
    <n v="6630"/>
    <n v="610245"/>
    <x v="34"/>
    <s v="Douglass HS"/>
    <x v="5"/>
    <s v="14.2"/>
    <s v=""/>
  </r>
  <r>
    <n v="6630"/>
    <n v="610245"/>
    <x v="34"/>
    <s v="Douglass HS"/>
    <x v="5"/>
    <s v="14.2"/>
    <s v=""/>
  </r>
  <r>
    <n v="6630"/>
    <n v="610245"/>
    <x v="34"/>
    <s v="Douglass HS"/>
    <x v="5"/>
    <s v="14.2"/>
    <s v=""/>
  </r>
  <r>
    <n v="6630"/>
    <n v="610245"/>
    <x v="34"/>
    <s v="Douglass HS"/>
    <x v="6"/>
    <s v="14.2"/>
    <s v=""/>
  </r>
  <r>
    <n v="6630"/>
    <n v="610245"/>
    <x v="34"/>
    <s v="Douglass HS"/>
    <x v="6"/>
    <s v="14.2"/>
    <s v=""/>
  </r>
  <r>
    <n v="6630"/>
    <n v="610245"/>
    <x v="34"/>
    <s v="Douglass HS"/>
    <x v="6"/>
    <s v="14.2"/>
    <s v=""/>
  </r>
  <r>
    <n v="6630"/>
    <n v="610245"/>
    <x v="34"/>
    <s v="Douglass HS"/>
    <x v="6"/>
    <s v="14.2"/>
    <s v=""/>
  </r>
  <r>
    <n v="6630"/>
    <n v="610245"/>
    <x v="34"/>
    <s v="Douglass HS"/>
    <x v="6"/>
    <s v="14.2"/>
    <s v=""/>
  </r>
  <r>
    <n v="6630"/>
    <n v="610245"/>
    <x v="34"/>
    <s v="Douglass HS"/>
    <x v="6"/>
    <s v="14.2"/>
    <s v=""/>
  </r>
  <r>
    <n v="6630"/>
    <n v="610245"/>
    <x v="34"/>
    <s v="Douglass HS"/>
    <x v="6"/>
    <s v="14.2"/>
    <s v=""/>
  </r>
  <r>
    <n v="6630"/>
    <n v="610245"/>
    <x v="34"/>
    <s v="Douglass HS"/>
    <x v="7"/>
    <s v="14.2"/>
    <s v=""/>
  </r>
  <r>
    <n v="6630"/>
    <n v="610245"/>
    <x v="34"/>
    <s v="Douglass HS"/>
    <x v="7"/>
    <s v="14.2"/>
    <s v=""/>
  </r>
  <r>
    <n v="6630"/>
    <n v="610245"/>
    <x v="34"/>
    <s v="Douglass HS"/>
    <x v="7"/>
    <s v="14.2"/>
    <s v=""/>
  </r>
  <r>
    <n v="6630"/>
    <n v="610245"/>
    <x v="34"/>
    <s v="Douglass HS"/>
    <x v="7"/>
    <s v="14.2"/>
    <s v=""/>
  </r>
  <r>
    <n v="6630"/>
    <n v="610245"/>
    <x v="34"/>
    <s v="Douglass HS"/>
    <x v="7"/>
    <s v="14.2"/>
    <s v=""/>
  </r>
  <r>
    <n v="6630"/>
    <n v="610245"/>
    <x v="34"/>
    <s v="Douglass HS"/>
    <x v="7"/>
    <s v="14.2"/>
    <s v=""/>
  </r>
  <r>
    <n v="6630"/>
    <n v="610245"/>
    <x v="34"/>
    <s v="Douglass HS"/>
    <x v="7"/>
    <s v="14.2"/>
    <s v=""/>
  </r>
  <r>
    <n v="6630"/>
    <n v="610245"/>
    <x v="34"/>
    <s v="Douglass HS"/>
    <x v="7"/>
    <s v="14.2"/>
    <s v=""/>
  </r>
  <r>
    <n v="6630"/>
    <n v="610245"/>
    <x v="34"/>
    <s v="Douglass HS"/>
    <x v="7"/>
    <s v="14.2"/>
    <s v=""/>
  </r>
  <r>
    <n v="6630"/>
    <n v="610245"/>
    <x v="34"/>
    <s v="Douglass HS"/>
    <x v="7"/>
    <s v="14.2"/>
    <s v=""/>
  </r>
  <r>
    <n v="6630"/>
    <n v="610245"/>
    <x v="34"/>
    <s v="Douglass HS"/>
    <x v="8"/>
    <s v="14.2"/>
    <s v=""/>
  </r>
  <r>
    <n v="6630"/>
    <n v="610245"/>
    <x v="34"/>
    <s v="Douglass HS"/>
    <x v="8"/>
    <s v="14.2"/>
    <s v=""/>
  </r>
  <r>
    <n v="6630"/>
    <n v="610245"/>
    <x v="34"/>
    <s v="Douglass HS"/>
    <x v="8"/>
    <s v="14.2"/>
    <s v=""/>
  </r>
  <r>
    <n v="6630"/>
    <n v="610245"/>
    <x v="34"/>
    <s v="Douglass HS"/>
    <x v="8"/>
    <s v="14.2"/>
    <s v=""/>
  </r>
  <r>
    <n v="6630"/>
    <n v="610245"/>
    <x v="34"/>
    <s v="Douglass HS"/>
    <x v="8"/>
    <s v="14.2"/>
    <s v=""/>
  </r>
  <r>
    <n v="6630"/>
    <n v="610245"/>
    <x v="34"/>
    <s v="Douglass HS"/>
    <x v="8"/>
    <s v="14.2"/>
    <s v=""/>
  </r>
  <r>
    <n v="6630"/>
    <n v="610245"/>
    <x v="34"/>
    <s v="Douglass HS"/>
    <x v="8"/>
    <s v="14.2"/>
    <s v=""/>
  </r>
  <r>
    <n v="6630"/>
    <n v="610245"/>
    <x v="34"/>
    <s v="Douglass HS"/>
    <x v="8"/>
    <s v="14.2"/>
    <s v=""/>
  </r>
  <r>
    <n v="6630"/>
    <n v="610245"/>
    <x v="34"/>
    <s v="Douglass HS"/>
    <x v="8"/>
    <s v="14.2"/>
    <s v=""/>
  </r>
  <r>
    <n v="6630"/>
    <n v="610245"/>
    <x v="34"/>
    <s v="Douglass HS"/>
    <x v="8"/>
    <s v="14.2"/>
    <s v=""/>
  </r>
  <r>
    <n v="6630"/>
    <n v="610245"/>
    <x v="34"/>
    <s v="Douglass HS"/>
    <x v="8"/>
    <s v="14.2"/>
    <s v=""/>
  </r>
  <r>
    <n v="6630"/>
    <n v="610245"/>
    <x v="34"/>
    <s v="Douglass HS"/>
    <x v="8"/>
    <s v="14.2"/>
    <s v=""/>
  </r>
  <r>
    <n v="6630"/>
    <n v="610245"/>
    <x v="34"/>
    <s v="Douglass HS"/>
    <x v="8"/>
    <s v="14.2"/>
    <s v=""/>
  </r>
  <r>
    <n v="6630"/>
    <n v="610245"/>
    <x v="34"/>
    <s v="Douglass HS"/>
    <x v="8"/>
    <s v="14.2"/>
    <s v=""/>
  </r>
  <r>
    <n v="6630"/>
    <n v="610245"/>
    <x v="34"/>
    <s v="Douglass HS"/>
    <x v="8"/>
    <s v="14.2"/>
    <s v=""/>
  </r>
  <r>
    <n v="6630"/>
    <n v="610245"/>
    <x v="34"/>
    <s v="Douglass HS"/>
    <x v="9"/>
    <s v="14.2"/>
    <s v=""/>
  </r>
  <r>
    <n v="6630"/>
    <n v="610245"/>
    <x v="34"/>
    <s v="Douglass HS"/>
    <x v="9"/>
    <s v="14.2"/>
    <s v=""/>
  </r>
  <r>
    <n v="6630"/>
    <n v="610245"/>
    <x v="34"/>
    <s v="Douglass HS"/>
    <x v="9"/>
    <s v="14.2"/>
    <s v=""/>
  </r>
  <r>
    <n v="6630"/>
    <n v="610245"/>
    <x v="34"/>
    <s v="Douglass HS"/>
    <x v="9"/>
    <s v="14.2"/>
    <s v=""/>
  </r>
  <r>
    <n v="6630"/>
    <n v="610245"/>
    <x v="34"/>
    <s v="Douglass HS"/>
    <x v="10"/>
    <s v="14.2"/>
    <s v=""/>
  </r>
  <r>
    <n v="6630"/>
    <n v="610245"/>
    <x v="34"/>
    <s v="Douglass HS"/>
    <x v="10"/>
    <s v="14.2"/>
    <s v=""/>
  </r>
  <r>
    <n v="6630"/>
    <n v="610245"/>
    <x v="34"/>
    <s v="Douglass HS"/>
    <x v="10"/>
    <s v="14.2"/>
    <s v=""/>
  </r>
  <r>
    <n v="6630"/>
    <n v="610245"/>
    <x v="34"/>
    <s v="Douglass HS"/>
    <x v="10"/>
    <s v="14.2"/>
    <s v=""/>
  </r>
  <r>
    <n v="6630"/>
    <n v="610245"/>
    <x v="34"/>
    <s v="Douglass HS"/>
    <x v="10"/>
    <s v="14.2"/>
    <s v=""/>
  </r>
  <r>
    <n v="6630"/>
    <n v="610245"/>
    <x v="34"/>
    <s v="Douglass HS"/>
    <x v="11"/>
    <s v="14.2"/>
    <s v=""/>
  </r>
  <r>
    <n v="1030"/>
    <n v="609676"/>
    <x v="35"/>
    <s v="Dunbar Voc HS"/>
    <x v="0"/>
    <s v="14.6"/>
    <s v=""/>
  </r>
  <r>
    <n v="1030"/>
    <n v="609676"/>
    <x v="35"/>
    <s v="Dunbar Voc HS"/>
    <x v="0"/>
    <s v="14.6"/>
    <s v=""/>
  </r>
  <r>
    <n v="1030"/>
    <n v="609676"/>
    <x v="35"/>
    <s v="Dunbar Voc HS"/>
    <x v="1"/>
    <s v="14.6"/>
    <s v=""/>
  </r>
  <r>
    <n v="1030"/>
    <n v="609676"/>
    <x v="35"/>
    <s v="Dunbar Voc HS"/>
    <x v="2"/>
    <s v="14.6"/>
    <s v=""/>
  </r>
  <r>
    <n v="1030"/>
    <n v="609676"/>
    <x v="35"/>
    <s v="Dunbar Voc HS"/>
    <x v="2"/>
    <s v="14.6"/>
    <s v=""/>
  </r>
  <r>
    <n v="1030"/>
    <n v="609676"/>
    <x v="35"/>
    <s v="Dunbar Voc HS"/>
    <x v="2"/>
    <s v="14.6"/>
    <s v=""/>
  </r>
  <r>
    <n v="1030"/>
    <n v="609676"/>
    <x v="35"/>
    <s v="Dunbar Voc HS"/>
    <x v="2"/>
    <s v="14.6"/>
    <s v=""/>
  </r>
  <r>
    <n v="1030"/>
    <n v="609676"/>
    <x v="35"/>
    <s v="Dunbar Voc HS"/>
    <x v="3"/>
    <s v="14.6"/>
    <s v=""/>
  </r>
  <r>
    <n v="1030"/>
    <n v="609676"/>
    <x v="35"/>
    <s v="Dunbar Voc HS"/>
    <x v="3"/>
    <s v="14.6"/>
    <s v=""/>
  </r>
  <r>
    <n v="1030"/>
    <n v="609676"/>
    <x v="35"/>
    <s v="Dunbar Voc HS"/>
    <x v="3"/>
    <s v="14.6"/>
    <s v=""/>
  </r>
  <r>
    <n v="1030"/>
    <n v="609676"/>
    <x v="35"/>
    <s v="Dunbar Voc HS"/>
    <x v="3"/>
    <s v="14.6"/>
    <s v=""/>
  </r>
  <r>
    <n v="1030"/>
    <n v="609676"/>
    <x v="35"/>
    <s v="Dunbar Voc HS"/>
    <x v="3"/>
    <s v="14.6"/>
    <s v=""/>
  </r>
  <r>
    <n v="1030"/>
    <n v="609676"/>
    <x v="35"/>
    <s v="Dunbar Voc HS"/>
    <x v="3"/>
    <s v="14.6"/>
    <s v=""/>
  </r>
  <r>
    <n v="1030"/>
    <n v="609676"/>
    <x v="35"/>
    <s v="Dunbar Voc HS"/>
    <x v="3"/>
    <s v="14.6"/>
    <s v=""/>
  </r>
  <r>
    <n v="1030"/>
    <n v="609676"/>
    <x v="35"/>
    <s v="Dunbar Voc HS"/>
    <x v="3"/>
    <s v="14.6"/>
    <s v=""/>
  </r>
  <r>
    <n v="1030"/>
    <n v="609676"/>
    <x v="35"/>
    <s v="Dunbar Voc HS"/>
    <x v="3"/>
    <s v="14.6"/>
    <s v=""/>
  </r>
  <r>
    <n v="1030"/>
    <n v="609676"/>
    <x v="35"/>
    <s v="Dunbar Voc HS"/>
    <x v="3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4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5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6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7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8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9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0"/>
    <s v="14.6"/>
    <s v=""/>
  </r>
  <r>
    <n v="1030"/>
    <n v="609676"/>
    <x v="35"/>
    <s v="Dunbar Voc HS"/>
    <x v="11"/>
    <s v="14.6"/>
    <s v=""/>
  </r>
  <r>
    <n v="1030"/>
    <n v="609676"/>
    <x v="35"/>
    <s v="Dunbar Voc HS"/>
    <x v="11"/>
    <s v="14.6"/>
    <s v=""/>
  </r>
  <r>
    <n v="1030"/>
    <n v="609676"/>
    <x v="35"/>
    <s v="Dunbar Voc HS"/>
    <x v="11"/>
    <s v="14.6"/>
    <s v=""/>
  </r>
  <r>
    <n v="1030"/>
    <n v="609676"/>
    <x v="35"/>
    <s v="Dunbar Voc HS"/>
    <x v="11"/>
    <s v="14.6"/>
    <s v=""/>
  </r>
  <r>
    <n v="1030"/>
    <n v="609676"/>
    <x v="35"/>
    <s v="Dunbar Voc HS"/>
    <x v="11"/>
    <s v="14.6"/>
    <s v=""/>
  </r>
  <r>
    <n v="1030"/>
    <n v="609676"/>
    <x v="35"/>
    <s v="Dunbar Voc HS"/>
    <x v="11"/>
    <s v="14.6"/>
    <s v=""/>
  </r>
  <r>
    <n v="1030"/>
    <n v="609676"/>
    <x v="35"/>
    <s v="Dunbar Voc HS"/>
    <x v="11"/>
    <s v="14.6"/>
    <s v=""/>
  </r>
  <r>
    <n v="1030"/>
    <n v="609676"/>
    <x v="35"/>
    <s v="Dunbar Voc HS"/>
    <x v="11"/>
    <s v="14.6"/>
    <s v=""/>
  </r>
  <r>
    <n v="1030"/>
    <n v="609676"/>
    <x v="35"/>
    <s v="Dunbar Voc HS"/>
    <x v="11"/>
    <s v="14.6"/>
    <s v=""/>
  </r>
  <r>
    <n v="1030"/>
    <n v="609676"/>
    <x v="35"/>
    <s v="Dunbar Voc HS"/>
    <x v="11"/>
    <s v="14.6"/>
    <s v=""/>
  </r>
  <r>
    <n v="1030"/>
    <n v="609676"/>
    <x v="35"/>
    <s v="Dunbar Voc HS"/>
    <x v="11"/>
    <s v="14.6"/>
    <s v=""/>
  </r>
  <r>
    <n v="1030"/>
    <n v="609676"/>
    <x v="35"/>
    <s v="Dunbar Voc HS"/>
    <x v="11"/>
    <s v="14.6"/>
    <s v=""/>
  </r>
  <r>
    <n v="1030"/>
    <n v="609676"/>
    <x v="35"/>
    <s v="Dunbar Voc HS"/>
    <x v="11"/>
    <s v="14.6"/>
    <s v=""/>
  </r>
  <r>
    <n v="1030"/>
    <n v="609676"/>
    <x v="35"/>
    <s v="Dunbar Voc HS"/>
    <x v="15"/>
    <s v="14.6"/>
    <s v=""/>
  </r>
  <r>
    <n v="1030"/>
    <n v="609676"/>
    <x v="35"/>
    <s v="Dunbar Voc HS"/>
    <x v="15"/>
    <s v="14.6"/>
    <s v=""/>
  </r>
  <r>
    <n v="1030"/>
    <n v="609676"/>
    <x v="35"/>
    <s v="Dunbar Voc HS"/>
    <x v="15"/>
    <s v="14.6"/>
    <s v=""/>
  </r>
  <r>
    <n v="1030"/>
    <n v="609676"/>
    <x v="35"/>
    <s v="Dunbar Voc HS"/>
    <x v="15"/>
    <s v="14.6"/>
    <s v=""/>
  </r>
  <r>
    <n v="1030"/>
    <n v="609676"/>
    <x v="35"/>
    <s v="Dunbar Voc HS"/>
    <x v="16"/>
    <s v="14.6"/>
    <s v=""/>
  </r>
  <r>
    <n v="1030"/>
    <n v="609676"/>
    <x v="35"/>
    <s v="Dunbar Voc HS"/>
    <x v="19"/>
    <s v="14.6"/>
    <s v=""/>
  </r>
  <r>
    <n v="8058"/>
    <n v="400094"/>
    <x v="36"/>
    <s v="EPIC Acad HS"/>
    <x v="0"/>
    <s v="16"/>
    <s v="Charter"/>
  </r>
  <r>
    <n v="8058"/>
    <n v="400094"/>
    <x v="36"/>
    <s v="EPIC Acad HS"/>
    <x v="0"/>
    <s v="16"/>
    <s v="Charter"/>
  </r>
  <r>
    <n v="8058"/>
    <n v="400094"/>
    <x v="36"/>
    <s v="EPIC Acad HS"/>
    <x v="1"/>
    <s v="16"/>
    <s v="Charter"/>
  </r>
  <r>
    <n v="8058"/>
    <n v="400094"/>
    <x v="36"/>
    <s v="EPIC Acad HS"/>
    <x v="2"/>
    <s v="16"/>
    <s v="Charter"/>
  </r>
  <r>
    <n v="8058"/>
    <n v="400094"/>
    <x v="36"/>
    <s v="EPIC Acad HS"/>
    <x v="2"/>
    <s v="16"/>
    <s v="Charter"/>
  </r>
  <r>
    <n v="8058"/>
    <n v="400094"/>
    <x v="36"/>
    <s v="EPIC Acad HS"/>
    <x v="2"/>
    <s v="16"/>
    <s v="Charter"/>
  </r>
  <r>
    <n v="8058"/>
    <n v="400094"/>
    <x v="36"/>
    <s v="EPIC Acad HS"/>
    <x v="2"/>
    <s v="16"/>
    <s v="Charter"/>
  </r>
  <r>
    <n v="8058"/>
    <n v="400094"/>
    <x v="36"/>
    <s v="EPIC Acad HS"/>
    <x v="3"/>
    <s v="16"/>
    <s v="Charter"/>
  </r>
  <r>
    <n v="8058"/>
    <n v="400094"/>
    <x v="36"/>
    <s v="EPIC Acad HS"/>
    <x v="3"/>
    <s v="16"/>
    <s v="Charter"/>
  </r>
  <r>
    <n v="8058"/>
    <n v="400094"/>
    <x v="36"/>
    <s v="EPIC Acad HS"/>
    <x v="3"/>
    <s v="16"/>
    <s v="Charter"/>
  </r>
  <r>
    <n v="8058"/>
    <n v="400094"/>
    <x v="36"/>
    <s v="EPIC Acad HS"/>
    <x v="3"/>
    <s v="16"/>
    <s v="Charter"/>
  </r>
  <r>
    <n v="8058"/>
    <n v="400094"/>
    <x v="36"/>
    <s v="EPIC Acad HS"/>
    <x v="3"/>
    <s v="16"/>
    <s v="Charter"/>
  </r>
  <r>
    <n v="8058"/>
    <n v="400094"/>
    <x v="36"/>
    <s v="EPIC Acad HS"/>
    <x v="3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4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5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6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7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8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9"/>
    <s v="16"/>
    <s v="Charter"/>
  </r>
  <r>
    <n v="8058"/>
    <n v="400094"/>
    <x v="36"/>
    <s v="EPIC Acad HS"/>
    <x v="10"/>
    <s v="16"/>
    <s v="Charter"/>
  </r>
  <r>
    <n v="8058"/>
    <n v="400094"/>
    <x v="36"/>
    <s v="EPIC Acad HS"/>
    <x v="10"/>
    <s v="16"/>
    <s v="Charter"/>
  </r>
  <r>
    <n v="8058"/>
    <n v="400094"/>
    <x v="36"/>
    <s v="EPIC Acad HS"/>
    <x v="10"/>
    <s v="16"/>
    <s v="Charter"/>
  </r>
  <r>
    <n v="8058"/>
    <n v="400094"/>
    <x v="36"/>
    <s v="EPIC Acad HS"/>
    <x v="10"/>
    <s v="16"/>
    <s v="Charter"/>
  </r>
  <r>
    <n v="8058"/>
    <n v="400094"/>
    <x v="36"/>
    <s v="EPIC Acad HS"/>
    <x v="10"/>
    <s v="16"/>
    <s v="Charter"/>
  </r>
  <r>
    <n v="8058"/>
    <n v="400094"/>
    <x v="36"/>
    <s v="EPIC Acad HS"/>
    <x v="10"/>
    <s v="16"/>
    <s v="Charter"/>
  </r>
  <r>
    <n v="8058"/>
    <n v="400094"/>
    <x v="36"/>
    <s v="EPIC Acad HS"/>
    <x v="10"/>
    <s v="16"/>
    <s v="Charter"/>
  </r>
  <r>
    <n v="8058"/>
    <n v="400094"/>
    <x v="36"/>
    <s v="EPIC Acad HS"/>
    <x v="10"/>
    <s v="16"/>
    <s v="Charter"/>
  </r>
  <r>
    <n v="8058"/>
    <n v="400094"/>
    <x v="36"/>
    <s v="EPIC Acad HS"/>
    <x v="10"/>
    <s v="16"/>
    <s v="Charter"/>
  </r>
  <r>
    <n v="8058"/>
    <n v="400094"/>
    <x v="36"/>
    <s v="EPIC Acad HS"/>
    <x v="10"/>
    <s v="16"/>
    <s v="Charter"/>
  </r>
  <r>
    <n v="8058"/>
    <n v="400094"/>
    <x v="36"/>
    <s v="EPIC Acad HS"/>
    <x v="10"/>
    <s v="16"/>
    <s v="Charter"/>
  </r>
  <r>
    <n v="8058"/>
    <n v="400094"/>
    <x v="36"/>
    <s v="EPIC Acad HS"/>
    <x v="10"/>
    <s v="16"/>
    <s v="Charter"/>
  </r>
  <r>
    <n v="8058"/>
    <n v="400094"/>
    <x v="36"/>
    <s v="EPIC Acad HS"/>
    <x v="11"/>
    <s v="16"/>
    <s v="Charter"/>
  </r>
  <r>
    <n v="8058"/>
    <n v="400094"/>
    <x v="36"/>
    <s v="EPIC Acad HS"/>
    <x v="11"/>
    <s v="16"/>
    <s v="Charter"/>
  </r>
  <r>
    <n v="8058"/>
    <n v="400094"/>
    <x v="36"/>
    <s v="EPIC Acad HS"/>
    <x v="11"/>
    <s v="16"/>
    <s v="Charter"/>
  </r>
  <r>
    <n v="8058"/>
    <n v="400094"/>
    <x v="36"/>
    <s v="EPIC Acad HS"/>
    <x v="11"/>
    <s v="16"/>
    <s v="Charter"/>
  </r>
  <r>
    <n v="8058"/>
    <n v="400094"/>
    <x v="36"/>
    <s v="EPIC Acad HS"/>
    <x v="11"/>
    <s v="16"/>
    <s v="Charter"/>
  </r>
  <r>
    <n v="8058"/>
    <n v="400094"/>
    <x v="36"/>
    <s v="EPIC Acad HS"/>
    <x v="11"/>
    <s v="16"/>
    <s v="Charter"/>
  </r>
  <r>
    <n v="8058"/>
    <n v="400094"/>
    <x v="36"/>
    <s v="EPIC Acad HS"/>
    <x v="15"/>
    <s v="16"/>
    <s v="Charter"/>
  </r>
  <r>
    <n v="8058"/>
    <n v="400094"/>
    <x v="36"/>
    <s v="EPIC Acad HS"/>
    <x v="15"/>
    <s v="16"/>
    <s v="Charter"/>
  </r>
  <r>
    <n v="1300"/>
    <n v="609704"/>
    <x v="37"/>
    <s v="Farragut HS"/>
    <x v="0"/>
    <s v="15.6"/>
    <s v=""/>
  </r>
  <r>
    <n v="1300"/>
    <n v="609704"/>
    <x v="37"/>
    <s v="Farragut HS"/>
    <x v="0"/>
    <s v="15.6"/>
    <s v=""/>
  </r>
  <r>
    <n v="1300"/>
    <n v="609704"/>
    <x v="37"/>
    <s v="Farragut HS"/>
    <x v="0"/>
    <s v="15.6"/>
    <s v=""/>
  </r>
  <r>
    <n v="1300"/>
    <n v="609704"/>
    <x v="37"/>
    <s v="Farragut HS"/>
    <x v="0"/>
    <s v="15.6"/>
    <s v=""/>
  </r>
  <r>
    <n v="1300"/>
    <n v="609704"/>
    <x v="37"/>
    <s v="Farragut HS"/>
    <x v="1"/>
    <s v="15.6"/>
    <s v=""/>
  </r>
  <r>
    <n v="1300"/>
    <n v="609704"/>
    <x v="37"/>
    <s v="Farragut HS"/>
    <x v="1"/>
    <s v="15.6"/>
    <s v=""/>
  </r>
  <r>
    <n v="1300"/>
    <n v="609704"/>
    <x v="37"/>
    <s v="Farragut HS"/>
    <x v="1"/>
    <s v="15.6"/>
    <s v=""/>
  </r>
  <r>
    <n v="1300"/>
    <n v="609704"/>
    <x v="37"/>
    <s v="Farragut HS"/>
    <x v="2"/>
    <s v="15.6"/>
    <s v=""/>
  </r>
  <r>
    <n v="1300"/>
    <n v="609704"/>
    <x v="37"/>
    <s v="Farragut HS"/>
    <x v="2"/>
    <s v="15.6"/>
    <s v=""/>
  </r>
  <r>
    <n v="1300"/>
    <n v="609704"/>
    <x v="37"/>
    <s v="Farragut HS"/>
    <x v="2"/>
    <s v="15.6"/>
    <s v=""/>
  </r>
  <r>
    <n v="1300"/>
    <n v="609704"/>
    <x v="37"/>
    <s v="Farragut HS"/>
    <x v="2"/>
    <s v="15.6"/>
    <s v=""/>
  </r>
  <r>
    <n v="1300"/>
    <n v="609704"/>
    <x v="37"/>
    <s v="Farragut HS"/>
    <x v="3"/>
    <s v="15.6"/>
    <s v=""/>
  </r>
  <r>
    <n v="1300"/>
    <n v="609704"/>
    <x v="37"/>
    <s v="Farragut HS"/>
    <x v="3"/>
    <s v="15.6"/>
    <s v=""/>
  </r>
  <r>
    <n v="1300"/>
    <n v="609704"/>
    <x v="37"/>
    <s v="Farragut HS"/>
    <x v="3"/>
    <s v="15.6"/>
    <s v=""/>
  </r>
  <r>
    <n v="1300"/>
    <n v="609704"/>
    <x v="37"/>
    <s v="Farragut HS"/>
    <x v="3"/>
    <s v="15.6"/>
    <s v=""/>
  </r>
  <r>
    <n v="1300"/>
    <n v="609704"/>
    <x v="37"/>
    <s v="Farragut HS"/>
    <x v="3"/>
    <s v="15.6"/>
    <s v=""/>
  </r>
  <r>
    <n v="1300"/>
    <n v="609704"/>
    <x v="37"/>
    <s v="Farragut HS"/>
    <x v="3"/>
    <s v="15.6"/>
    <s v=""/>
  </r>
  <r>
    <n v="1300"/>
    <n v="609704"/>
    <x v="37"/>
    <s v="Farragut HS"/>
    <x v="3"/>
    <s v="15.6"/>
    <s v=""/>
  </r>
  <r>
    <n v="1300"/>
    <n v="609704"/>
    <x v="37"/>
    <s v="Farragut HS"/>
    <x v="3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4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5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6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7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8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9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0"/>
    <s v="15.6"/>
    <s v=""/>
  </r>
  <r>
    <n v="1300"/>
    <n v="609704"/>
    <x v="37"/>
    <s v="Farragut HS"/>
    <x v="11"/>
    <s v="15.6"/>
    <s v=""/>
  </r>
  <r>
    <n v="1300"/>
    <n v="609704"/>
    <x v="37"/>
    <s v="Farragut HS"/>
    <x v="11"/>
    <s v="15.6"/>
    <s v=""/>
  </r>
  <r>
    <n v="1300"/>
    <n v="609704"/>
    <x v="37"/>
    <s v="Farragut HS"/>
    <x v="11"/>
    <s v="15.6"/>
    <s v=""/>
  </r>
  <r>
    <n v="1300"/>
    <n v="609704"/>
    <x v="37"/>
    <s v="Farragut HS"/>
    <x v="11"/>
    <s v="15.6"/>
    <s v=""/>
  </r>
  <r>
    <n v="1300"/>
    <n v="609704"/>
    <x v="37"/>
    <s v="Farragut HS"/>
    <x v="11"/>
    <s v="15.6"/>
    <s v=""/>
  </r>
  <r>
    <n v="1300"/>
    <n v="609704"/>
    <x v="37"/>
    <s v="Farragut HS"/>
    <x v="11"/>
    <s v="15.6"/>
    <s v=""/>
  </r>
  <r>
    <n v="1300"/>
    <n v="609704"/>
    <x v="37"/>
    <s v="Farragut HS"/>
    <x v="11"/>
    <s v="15.6"/>
    <s v=""/>
  </r>
  <r>
    <n v="1300"/>
    <n v="609704"/>
    <x v="37"/>
    <s v="Farragut HS"/>
    <x v="11"/>
    <s v="15.6"/>
    <s v=""/>
  </r>
  <r>
    <n v="1300"/>
    <n v="609704"/>
    <x v="37"/>
    <s v="Farragut HS"/>
    <x v="11"/>
    <s v="15.6"/>
    <s v=""/>
  </r>
  <r>
    <n v="1300"/>
    <n v="609704"/>
    <x v="37"/>
    <s v="Farragut HS"/>
    <x v="11"/>
    <s v="15.6"/>
    <s v=""/>
  </r>
  <r>
    <n v="1300"/>
    <n v="609704"/>
    <x v="37"/>
    <s v="Farragut HS"/>
    <x v="11"/>
    <s v="15.6"/>
    <s v=""/>
  </r>
  <r>
    <n v="1300"/>
    <n v="609704"/>
    <x v="37"/>
    <s v="Farragut HS"/>
    <x v="19"/>
    <s v="15.6"/>
    <s v=""/>
  </r>
  <r>
    <n v="1310"/>
    <n v="609705"/>
    <x v="38"/>
    <s v="Fenger  HS"/>
    <x v="0"/>
    <s v="14.3"/>
    <s v=""/>
  </r>
  <r>
    <n v="1310"/>
    <n v="609705"/>
    <x v="38"/>
    <s v="Fenger  HS"/>
    <x v="2"/>
    <s v="14.3"/>
    <s v=""/>
  </r>
  <r>
    <n v="1310"/>
    <n v="609705"/>
    <x v="38"/>
    <s v="Fenger  HS"/>
    <x v="3"/>
    <s v="14.3"/>
    <s v=""/>
  </r>
  <r>
    <n v="1310"/>
    <n v="609705"/>
    <x v="38"/>
    <s v="Fenger  HS"/>
    <x v="4"/>
    <s v="14.3"/>
    <s v=""/>
  </r>
  <r>
    <n v="1310"/>
    <n v="609705"/>
    <x v="38"/>
    <s v="Fenger  HS"/>
    <x v="4"/>
    <s v="14.3"/>
    <s v=""/>
  </r>
  <r>
    <n v="1310"/>
    <n v="609705"/>
    <x v="38"/>
    <s v="Fenger  HS"/>
    <x v="4"/>
    <s v="14.3"/>
    <s v=""/>
  </r>
  <r>
    <n v="1310"/>
    <n v="609705"/>
    <x v="38"/>
    <s v="Fenger  HS"/>
    <x v="5"/>
    <s v="14.3"/>
    <s v=""/>
  </r>
  <r>
    <n v="1310"/>
    <n v="609705"/>
    <x v="38"/>
    <s v="Fenger  HS"/>
    <x v="5"/>
    <s v="14.3"/>
    <s v=""/>
  </r>
  <r>
    <n v="1310"/>
    <n v="609705"/>
    <x v="38"/>
    <s v="Fenger  HS"/>
    <x v="5"/>
    <s v="14.3"/>
    <s v=""/>
  </r>
  <r>
    <n v="1310"/>
    <n v="609705"/>
    <x v="38"/>
    <s v="Fenger  HS"/>
    <x v="5"/>
    <s v="14.3"/>
    <s v=""/>
  </r>
  <r>
    <n v="1310"/>
    <n v="609705"/>
    <x v="38"/>
    <s v="Fenger  HS"/>
    <x v="5"/>
    <s v="14.3"/>
    <s v=""/>
  </r>
  <r>
    <n v="1310"/>
    <n v="609705"/>
    <x v="38"/>
    <s v="Fenger  HS"/>
    <x v="5"/>
    <s v="14.3"/>
    <s v=""/>
  </r>
  <r>
    <n v="1310"/>
    <n v="609705"/>
    <x v="38"/>
    <s v="Fenger  HS"/>
    <x v="5"/>
    <s v="14.3"/>
    <s v=""/>
  </r>
  <r>
    <n v="1310"/>
    <n v="609705"/>
    <x v="38"/>
    <s v="Fenger  HS"/>
    <x v="6"/>
    <s v="14.3"/>
    <s v=""/>
  </r>
  <r>
    <n v="1310"/>
    <n v="609705"/>
    <x v="38"/>
    <s v="Fenger  HS"/>
    <x v="6"/>
    <s v="14.3"/>
    <s v=""/>
  </r>
  <r>
    <n v="1310"/>
    <n v="609705"/>
    <x v="38"/>
    <s v="Fenger  HS"/>
    <x v="6"/>
    <s v="14.3"/>
    <s v=""/>
  </r>
  <r>
    <n v="1310"/>
    <n v="609705"/>
    <x v="38"/>
    <s v="Fenger  HS"/>
    <x v="6"/>
    <s v="14.3"/>
    <s v=""/>
  </r>
  <r>
    <n v="1310"/>
    <n v="609705"/>
    <x v="38"/>
    <s v="Fenger  HS"/>
    <x v="6"/>
    <s v="14.3"/>
    <s v=""/>
  </r>
  <r>
    <n v="1310"/>
    <n v="609705"/>
    <x v="38"/>
    <s v="Fenger  HS"/>
    <x v="6"/>
    <s v="14.3"/>
    <s v=""/>
  </r>
  <r>
    <n v="1310"/>
    <n v="609705"/>
    <x v="38"/>
    <s v="Fenger  HS"/>
    <x v="6"/>
    <s v="14.3"/>
    <s v=""/>
  </r>
  <r>
    <n v="1310"/>
    <n v="609705"/>
    <x v="38"/>
    <s v="Fenger  HS"/>
    <x v="6"/>
    <s v="14.3"/>
    <s v=""/>
  </r>
  <r>
    <n v="1310"/>
    <n v="609705"/>
    <x v="38"/>
    <s v="Fenger  HS"/>
    <x v="6"/>
    <s v="14.3"/>
    <s v=""/>
  </r>
  <r>
    <n v="1310"/>
    <n v="609705"/>
    <x v="38"/>
    <s v="Fenger  HS"/>
    <x v="6"/>
    <s v="14.3"/>
    <s v=""/>
  </r>
  <r>
    <n v="1310"/>
    <n v="609705"/>
    <x v="38"/>
    <s v="Fenger  HS"/>
    <x v="7"/>
    <s v="14.3"/>
    <s v=""/>
  </r>
  <r>
    <n v="1310"/>
    <n v="609705"/>
    <x v="38"/>
    <s v="Fenger  HS"/>
    <x v="7"/>
    <s v="14.3"/>
    <s v=""/>
  </r>
  <r>
    <n v="1310"/>
    <n v="609705"/>
    <x v="38"/>
    <s v="Fenger  HS"/>
    <x v="7"/>
    <s v="14.3"/>
    <s v=""/>
  </r>
  <r>
    <n v="1310"/>
    <n v="609705"/>
    <x v="38"/>
    <s v="Fenger  HS"/>
    <x v="7"/>
    <s v="14.3"/>
    <s v=""/>
  </r>
  <r>
    <n v="1310"/>
    <n v="609705"/>
    <x v="38"/>
    <s v="Fenger  HS"/>
    <x v="7"/>
    <s v="14.3"/>
    <s v=""/>
  </r>
  <r>
    <n v="1310"/>
    <n v="609705"/>
    <x v="38"/>
    <s v="Fenger  HS"/>
    <x v="7"/>
    <s v="14.3"/>
    <s v=""/>
  </r>
  <r>
    <n v="1310"/>
    <n v="609705"/>
    <x v="38"/>
    <s v="Fenger  HS"/>
    <x v="7"/>
    <s v="14.3"/>
    <s v=""/>
  </r>
  <r>
    <n v="1310"/>
    <n v="609705"/>
    <x v="38"/>
    <s v="Fenger  HS"/>
    <x v="7"/>
    <s v="14.3"/>
    <s v=""/>
  </r>
  <r>
    <n v="1310"/>
    <n v="609705"/>
    <x v="38"/>
    <s v="Fenger  HS"/>
    <x v="7"/>
    <s v="14.3"/>
    <s v=""/>
  </r>
  <r>
    <n v="1310"/>
    <n v="609705"/>
    <x v="38"/>
    <s v="Fenger  HS"/>
    <x v="7"/>
    <s v="14.3"/>
    <s v=""/>
  </r>
  <r>
    <n v="1310"/>
    <n v="609705"/>
    <x v="38"/>
    <s v="Fenger  HS"/>
    <x v="7"/>
    <s v="14.3"/>
    <s v=""/>
  </r>
  <r>
    <n v="1310"/>
    <n v="609705"/>
    <x v="38"/>
    <s v="Fenger  HS"/>
    <x v="7"/>
    <s v="14.3"/>
    <s v=""/>
  </r>
  <r>
    <n v="1310"/>
    <n v="609705"/>
    <x v="38"/>
    <s v="Fenger  HS"/>
    <x v="7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8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9"/>
    <s v="14.3"/>
    <s v=""/>
  </r>
  <r>
    <n v="1310"/>
    <n v="609705"/>
    <x v="38"/>
    <s v="Fenger  HS"/>
    <x v="10"/>
    <s v="14.3"/>
    <s v=""/>
  </r>
  <r>
    <n v="1310"/>
    <n v="609705"/>
    <x v="38"/>
    <s v="Fenger  HS"/>
    <x v="10"/>
    <s v="14.3"/>
    <s v=""/>
  </r>
  <r>
    <n v="1310"/>
    <n v="609705"/>
    <x v="38"/>
    <s v="Fenger  HS"/>
    <x v="10"/>
    <s v="14.3"/>
    <s v=""/>
  </r>
  <r>
    <n v="1310"/>
    <n v="609705"/>
    <x v="38"/>
    <s v="Fenger  HS"/>
    <x v="10"/>
    <s v="14.3"/>
    <s v=""/>
  </r>
  <r>
    <n v="1310"/>
    <n v="609705"/>
    <x v="38"/>
    <s v="Fenger  HS"/>
    <x v="10"/>
    <s v="14.3"/>
    <s v=""/>
  </r>
  <r>
    <n v="1310"/>
    <n v="609705"/>
    <x v="38"/>
    <s v="Fenger  HS"/>
    <x v="10"/>
    <s v="14.3"/>
    <s v=""/>
  </r>
  <r>
    <n v="1310"/>
    <n v="609705"/>
    <x v="38"/>
    <s v="Fenger  HS"/>
    <x v="10"/>
    <s v="14.3"/>
    <s v=""/>
  </r>
  <r>
    <n v="1310"/>
    <n v="609705"/>
    <x v="38"/>
    <s v="Fenger  HS"/>
    <x v="11"/>
    <s v="14.3"/>
    <s v=""/>
  </r>
  <r>
    <n v="1310"/>
    <n v="609705"/>
    <x v="38"/>
    <s v="Fenger  HS"/>
    <x v="11"/>
    <s v="14.3"/>
    <s v=""/>
  </r>
  <r>
    <n v="1310"/>
    <n v="609705"/>
    <x v="38"/>
    <s v="Fenger  HS"/>
    <x v="11"/>
    <s v="14.3"/>
    <s v=""/>
  </r>
  <r>
    <n v="1310"/>
    <n v="609705"/>
    <x v="38"/>
    <s v="Fenger  HS"/>
    <x v="15"/>
    <s v="14.3"/>
    <s v=""/>
  </r>
  <r>
    <n v="1330"/>
    <n v="609708"/>
    <x v="39"/>
    <s v="Foreman HS"/>
    <x v="13"/>
    <s v="15"/>
    <s v=""/>
  </r>
  <r>
    <n v="1330"/>
    <n v="609708"/>
    <x v="39"/>
    <s v="Foreman HS"/>
    <x v="13"/>
    <s v="15"/>
    <s v=""/>
  </r>
  <r>
    <n v="1330"/>
    <n v="609708"/>
    <x v="39"/>
    <s v="Foreman HS"/>
    <x v="0"/>
    <s v="15"/>
    <s v=""/>
  </r>
  <r>
    <n v="1330"/>
    <n v="609708"/>
    <x v="39"/>
    <s v="Foreman HS"/>
    <x v="0"/>
    <s v="15"/>
    <s v=""/>
  </r>
  <r>
    <n v="1330"/>
    <n v="609708"/>
    <x v="39"/>
    <s v="Foreman HS"/>
    <x v="1"/>
    <s v="15"/>
    <s v=""/>
  </r>
  <r>
    <n v="1330"/>
    <n v="609708"/>
    <x v="39"/>
    <s v="Foreman HS"/>
    <x v="1"/>
    <s v="15"/>
    <s v=""/>
  </r>
  <r>
    <n v="1330"/>
    <n v="609708"/>
    <x v="39"/>
    <s v="Foreman HS"/>
    <x v="2"/>
    <s v="15"/>
    <s v=""/>
  </r>
  <r>
    <n v="1330"/>
    <n v="609708"/>
    <x v="39"/>
    <s v="Foreman HS"/>
    <x v="2"/>
    <s v="15"/>
    <s v=""/>
  </r>
  <r>
    <n v="1330"/>
    <n v="609708"/>
    <x v="39"/>
    <s v="Foreman HS"/>
    <x v="2"/>
    <s v="15"/>
    <s v=""/>
  </r>
  <r>
    <n v="1330"/>
    <n v="609708"/>
    <x v="39"/>
    <s v="Foreman HS"/>
    <x v="2"/>
    <s v="15"/>
    <s v=""/>
  </r>
  <r>
    <n v="1330"/>
    <n v="609708"/>
    <x v="39"/>
    <s v="Foreman HS"/>
    <x v="2"/>
    <s v="15"/>
    <s v=""/>
  </r>
  <r>
    <n v="1330"/>
    <n v="609708"/>
    <x v="39"/>
    <s v="Foreman HS"/>
    <x v="2"/>
    <s v="15"/>
    <s v=""/>
  </r>
  <r>
    <n v="1330"/>
    <n v="609708"/>
    <x v="39"/>
    <s v="Foreman HS"/>
    <x v="2"/>
    <s v="15"/>
    <s v=""/>
  </r>
  <r>
    <n v="1330"/>
    <n v="609708"/>
    <x v="39"/>
    <s v="Foreman HS"/>
    <x v="2"/>
    <s v="15"/>
    <s v=""/>
  </r>
  <r>
    <n v="1330"/>
    <n v="609708"/>
    <x v="39"/>
    <s v="Foreman HS"/>
    <x v="2"/>
    <s v="15"/>
    <s v=""/>
  </r>
  <r>
    <n v="1330"/>
    <n v="609708"/>
    <x v="39"/>
    <s v="Foreman HS"/>
    <x v="2"/>
    <s v="15"/>
    <s v=""/>
  </r>
  <r>
    <n v="1330"/>
    <n v="609708"/>
    <x v="39"/>
    <s v="Foreman HS"/>
    <x v="3"/>
    <s v="15"/>
    <s v=""/>
  </r>
  <r>
    <n v="1330"/>
    <n v="609708"/>
    <x v="39"/>
    <s v="Foreman HS"/>
    <x v="3"/>
    <s v="15"/>
    <s v=""/>
  </r>
  <r>
    <n v="1330"/>
    <n v="609708"/>
    <x v="39"/>
    <s v="Foreman HS"/>
    <x v="3"/>
    <s v="15"/>
    <s v=""/>
  </r>
  <r>
    <n v="1330"/>
    <n v="609708"/>
    <x v="39"/>
    <s v="Foreman HS"/>
    <x v="3"/>
    <s v="15"/>
    <s v=""/>
  </r>
  <r>
    <n v="1330"/>
    <n v="609708"/>
    <x v="39"/>
    <s v="Foreman HS"/>
    <x v="3"/>
    <s v="15"/>
    <s v=""/>
  </r>
  <r>
    <n v="1330"/>
    <n v="609708"/>
    <x v="39"/>
    <s v="Foreman HS"/>
    <x v="3"/>
    <s v="15"/>
    <s v=""/>
  </r>
  <r>
    <n v="1330"/>
    <n v="609708"/>
    <x v="39"/>
    <s v="Foreman HS"/>
    <x v="3"/>
    <s v="15"/>
    <s v=""/>
  </r>
  <r>
    <n v="1330"/>
    <n v="609708"/>
    <x v="39"/>
    <s v="Foreman HS"/>
    <x v="3"/>
    <s v="15"/>
    <s v=""/>
  </r>
  <r>
    <n v="1330"/>
    <n v="609708"/>
    <x v="39"/>
    <s v="Foreman HS"/>
    <x v="3"/>
    <s v="15"/>
    <s v=""/>
  </r>
  <r>
    <n v="1330"/>
    <n v="609708"/>
    <x v="39"/>
    <s v="Foreman HS"/>
    <x v="3"/>
    <s v="15"/>
    <s v=""/>
  </r>
  <r>
    <n v="1330"/>
    <n v="609708"/>
    <x v="39"/>
    <s v="Foreman HS"/>
    <x v="3"/>
    <s v="15"/>
    <s v=""/>
  </r>
  <r>
    <n v="1330"/>
    <n v="609708"/>
    <x v="39"/>
    <s v="Foreman HS"/>
    <x v="3"/>
    <s v="15"/>
    <s v=""/>
  </r>
  <r>
    <n v="1330"/>
    <n v="609708"/>
    <x v="39"/>
    <s v="Foreman HS"/>
    <x v="3"/>
    <s v="15"/>
    <s v=""/>
  </r>
  <r>
    <n v="1330"/>
    <n v="609708"/>
    <x v="39"/>
    <s v="Foreman HS"/>
    <x v="3"/>
    <s v="15"/>
    <s v=""/>
  </r>
  <r>
    <n v="1330"/>
    <n v="609708"/>
    <x v="39"/>
    <s v="Foreman HS"/>
    <x v="3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4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5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6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7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8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9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0"/>
    <s v="15"/>
    <s v=""/>
  </r>
  <r>
    <n v="1330"/>
    <n v="609708"/>
    <x v="39"/>
    <s v="Foreman HS"/>
    <x v="11"/>
    <s v="15"/>
    <s v=""/>
  </r>
  <r>
    <n v="1330"/>
    <n v="609708"/>
    <x v="39"/>
    <s v="Foreman HS"/>
    <x v="11"/>
    <s v="15"/>
    <s v=""/>
  </r>
  <r>
    <n v="1330"/>
    <n v="609708"/>
    <x v="39"/>
    <s v="Foreman HS"/>
    <x v="11"/>
    <s v="15"/>
    <s v=""/>
  </r>
  <r>
    <n v="1330"/>
    <n v="609708"/>
    <x v="39"/>
    <s v="Foreman HS"/>
    <x v="11"/>
    <s v="15"/>
    <s v=""/>
  </r>
  <r>
    <n v="1330"/>
    <n v="609708"/>
    <x v="39"/>
    <s v="Foreman HS"/>
    <x v="11"/>
    <s v="15"/>
    <s v=""/>
  </r>
  <r>
    <n v="1330"/>
    <n v="609708"/>
    <x v="39"/>
    <s v="Foreman HS"/>
    <x v="11"/>
    <s v="15"/>
    <s v=""/>
  </r>
  <r>
    <n v="1330"/>
    <n v="609708"/>
    <x v="39"/>
    <s v="Foreman HS"/>
    <x v="11"/>
    <s v="15"/>
    <s v=""/>
  </r>
  <r>
    <n v="1330"/>
    <n v="609708"/>
    <x v="39"/>
    <s v="Foreman HS"/>
    <x v="11"/>
    <s v="15"/>
    <s v=""/>
  </r>
  <r>
    <n v="1330"/>
    <n v="609708"/>
    <x v="39"/>
    <s v="Foreman HS"/>
    <x v="15"/>
    <s v="15"/>
    <s v=""/>
  </r>
  <r>
    <n v="1340"/>
    <n v="609709"/>
    <x v="40"/>
    <s v="Gage Park HS"/>
    <x v="2"/>
    <s v="15"/>
    <s v=""/>
  </r>
  <r>
    <n v="1340"/>
    <n v="609709"/>
    <x v="40"/>
    <s v="Gage Park HS"/>
    <x v="2"/>
    <s v="15"/>
    <s v=""/>
  </r>
  <r>
    <n v="1340"/>
    <n v="609709"/>
    <x v="40"/>
    <s v="Gage Park HS"/>
    <x v="3"/>
    <s v="15"/>
    <s v=""/>
  </r>
  <r>
    <n v="1340"/>
    <n v="609709"/>
    <x v="40"/>
    <s v="Gage Park HS"/>
    <x v="3"/>
    <s v="15"/>
    <s v=""/>
  </r>
  <r>
    <n v="1340"/>
    <n v="609709"/>
    <x v="40"/>
    <s v="Gage Park HS"/>
    <x v="3"/>
    <s v="15"/>
    <s v=""/>
  </r>
  <r>
    <n v="1340"/>
    <n v="609709"/>
    <x v="40"/>
    <s v="Gage Park HS"/>
    <x v="4"/>
    <s v="15"/>
    <s v=""/>
  </r>
  <r>
    <n v="1340"/>
    <n v="609709"/>
    <x v="40"/>
    <s v="Gage Park HS"/>
    <x v="4"/>
    <s v="15"/>
    <s v=""/>
  </r>
  <r>
    <n v="1340"/>
    <n v="609709"/>
    <x v="40"/>
    <s v="Gage Park HS"/>
    <x v="4"/>
    <s v="15"/>
    <s v=""/>
  </r>
  <r>
    <n v="1340"/>
    <n v="609709"/>
    <x v="40"/>
    <s v="Gage Park HS"/>
    <x v="4"/>
    <s v="15"/>
    <s v=""/>
  </r>
  <r>
    <n v="1340"/>
    <n v="609709"/>
    <x v="40"/>
    <s v="Gage Park HS"/>
    <x v="4"/>
    <s v="15"/>
    <s v=""/>
  </r>
  <r>
    <n v="1340"/>
    <n v="609709"/>
    <x v="40"/>
    <s v="Gage Park HS"/>
    <x v="4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5"/>
    <s v="15"/>
    <s v=""/>
  </r>
  <r>
    <n v="1340"/>
    <n v="609709"/>
    <x v="40"/>
    <s v="Gage Park HS"/>
    <x v="6"/>
    <s v="15"/>
    <s v=""/>
  </r>
  <r>
    <n v="1340"/>
    <n v="609709"/>
    <x v="40"/>
    <s v="Gage Park HS"/>
    <x v="6"/>
    <s v="15"/>
    <s v=""/>
  </r>
  <r>
    <n v="1340"/>
    <n v="609709"/>
    <x v="40"/>
    <s v="Gage Park HS"/>
    <x v="6"/>
    <s v="15"/>
    <s v=""/>
  </r>
  <r>
    <n v="1340"/>
    <n v="609709"/>
    <x v="40"/>
    <s v="Gage Park HS"/>
    <x v="6"/>
    <s v="15"/>
    <s v=""/>
  </r>
  <r>
    <n v="1340"/>
    <n v="609709"/>
    <x v="40"/>
    <s v="Gage Park HS"/>
    <x v="6"/>
    <s v="15"/>
    <s v=""/>
  </r>
  <r>
    <n v="1340"/>
    <n v="609709"/>
    <x v="40"/>
    <s v="Gage Park HS"/>
    <x v="6"/>
    <s v="15"/>
    <s v=""/>
  </r>
  <r>
    <n v="1340"/>
    <n v="609709"/>
    <x v="40"/>
    <s v="Gage Park HS"/>
    <x v="6"/>
    <s v="15"/>
    <s v=""/>
  </r>
  <r>
    <n v="1340"/>
    <n v="609709"/>
    <x v="40"/>
    <s v="Gage Park HS"/>
    <x v="6"/>
    <s v="15"/>
    <s v=""/>
  </r>
  <r>
    <n v="1340"/>
    <n v="609709"/>
    <x v="40"/>
    <s v="Gage Park HS"/>
    <x v="6"/>
    <s v="15"/>
    <s v=""/>
  </r>
  <r>
    <n v="1340"/>
    <n v="609709"/>
    <x v="40"/>
    <s v="Gage Park HS"/>
    <x v="6"/>
    <s v="15"/>
    <s v=""/>
  </r>
  <r>
    <n v="1340"/>
    <n v="609709"/>
    <x v="40"/>
    <s v="Gage Park HS"/>
    <x v="6"/>
    <s v="15"/>
    <s v=""/>
  </r>
  <r>
    <n v="1340"/>
    <n v="609709"/>
    <x v="40"/>
    <s v="Gage Park HS"/>
    <x v="6"/>
    <s v="15"/>
    <s v=""/>
  </r>
  <r>
    <n v="1340"/>
    <n v="609709"/>
    <x v="40"/>
    <s v="Gage Park HS"/>
    <x v="6"/>
    <s v="15"/>
    <s v=""/>
  </r>
  <r>
    <n v="1340"/>
    <n v="609709"/>
    <x v="40"/>
    <s v="Gage Park HS"/>
    <x v="6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7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8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9"/>
    <s v="15"/>
    <s v=""/>
  </r>
  <r>
    <n v="1340"/>
    <n v="609709"/>
    <x v="40"/>
    <s v="Gage Park HS"/>
    <x v="10"/>
    <s v="15"/>
    <s v=""/>
  </r>
  <r>
    <n v="1340"/>
    <n v="609709"/>
    <x v="40"/>
    <s v="Gage Park HS"/>
    <x v="10"/>
    <s v="15"/>
    <s v=""/>
  </r>
  <r>
    <n v="1340"/>
    <n v="609709"/>
    <x v="40"/>
    <s v="Gage Park HS"/>
    <x v="10"/>
    <s v="15"/>
    <s v=""/>
  </r>
  <r>
    <n v="1340"/>
    <n v="609709"/>
    <x v="40"/>
    <s v="Gage Park HS"/>
    <x v="10"/>
    <s v="15"/>
    <s v=""/>
  </r>
  <r>
    <n v="1340"/>
    <n v="609709"/>
    <x v="40"/>
    <s v="Gage Park HS"/>
    <x v="10"/>
    <s v="15"/>
    <s v=""/>
  </r>
  <r>
    <n v="1340"/>
    <n v="609709"/>
    <x v="40"/>
    <s v="Gage Park HS"/>
    <x v="10"/>
    <s v="15"/>
    <s v=""/>
  </r>
  <r>
    <n v="1340"/>
    <n v="609709"/>
    <x v="40"/>
    <s v="Gage Park HS"/>
    <x v="10"/>
    <s v="15"/>
    <s v=""/>
  </r>
  <r>
    <n v="1340"/>
    <n v="609709"/>
    <x v="40"/>
    <s v="Gage Park HS"/>
    <x v="10"/>
    <s v="15"/>
    <s v=""/>
  </r>
  <r>
    <n v="1340"/>
    <n v="609709"/>
    <x v="40"/>
    <s v="Gage Park HS"/>
    <x v="10"/>
    <s v="15"/>
    <s v=""/>
  </r>
  <r>
    <n v="1340"/>
    <n v="609709"/>
    <x v="40"/>
    <s v="Gage Park HS"/>
    <x v="10"/>
    <s v="15"/>
    <s v=""/>
  </r>
  <r>
    <n v="1340"/>
    <n v="609709"/>
    <x v="40"/>
    <s v="Gage Park HS"/>
    <x v="10"/>
    <s v="15"/>
    <s v=""/>
  </r>
  <r>
    <n v="1340"/>
    <n v="609709"/>
    <x v="40"/>
    <s v="Gage Park HS"/>
    <x v="10"/>
    <s v="15"/>
    <s v=""/>
  </r>
  <r>
    <n v="1340"/>
    <n v="609709"/>
    <x v="40"/>
    <s v="Gage Park HS"/>
    <x v="10"/>
    <s v="15"/>
    <s v=""/>
  </r>
  <r>
    <n v="1340"/>
    <n v="609709"/>
    <x v="40"/>
    <s v="Gage Park HS"/>
    <x v="10"/>
    <s v="15"/>
    <s v=""/>
  </r>
  <r>
    <n v="1340"/>
    <n v="609709"/>
    <x v="40"/>
    <s v="Gage Park HS"/>
    <x v="10"/>
    <s v="15"/>
    <s v=""/>
  </r>
  <r>
    <n v="1340"/>
    <n v="609709"/>
    <x v="40"/>
    <s v="Gage Park HS"/>
    <x v="11"/>
    <s v="15"/>
    <s v=""/>
  </r>
  <r>
    <n v="1340"/>
    <n v="609709"/>
    <x v="40"/>
    <s v="Gage Park HS"/>
    <x v="11"/>
    <s v="15"/>
    <s v=""/>
  </r>
  <r>
    <n v="1340"/>
    <n v="609709"/>
    <x v="40"/>
    <s v="Gage Park HS"/>
    <x v="11"/>
    <s v="15"/>
    <s v=""/>
  </r>
  <r>
    <n v="1340"/>
    <n v="609709"/>
    <x v="40"/>
    <s v="Gage Park HS"/>
    <x v="11"/>
    <s v="15"/>
    <s v=""/>
  </r>
  <r>
    <n v="1340"/>
    <n v="609709"/>
    <x v="40"/>
    <s v="Gage Park HS"/>
    <x v="11"/>
    <s v="15"/>
    <s v=""/>
  </r>
  <r>
    <n v="1340"/>
    <n v="609709"/>
    <x v="40"/>
    <s v="Gage Park HS"/>
    <x v="11"/>
    <s v="15"/>
    <s v=""/>
  </r>
  <r>
    <n v="1340"/>
    <n v="609709"/>
    <x v="40"/>
    <s v="Gage Park HS"/>
    <x v="15"/>
    <s v="15"/>
    <s v=""/>
  </r>
  <r>
    <n v="1340"/>
    <n v="609709"/>
    <x v="40"/>
    <s v="Gage Park HS"/>
    <x v="15"/>
    <s v="15"/>
    <s v=""/>
  </r>
  <r>
    <n v="1340"/>
    <n v="609709"/>
    <x v="40"/>
    <s v="Gage Park HS"/>
    <x v="15"/>
    <s v="15"/>
    <s v=""/>
  </r>
  <r>
    <n v="1160"/>
    <n v="609693"/>
    <x v="41"/>
    <s v="Westinghouse HS"/>
    <x v="17"/>
    <s v="20.7"/>
    <s v=""/>
  </r>
  <r>
    <n v="1160"/>
    <n v="609693"/>
    <x v="41"/>
    <s v="Westinghouse HS"/>
    <x v="14"/>
    <s v="20.7"/>
    <s v=""/>
  </r>
  <r>
    <n v="1160"/>
    <n v="609693"/>
    <x v="41"/>
    <s v="Westinghouse HS"/>
    <x v="14"/>
    <s v="20.7"/>
    <s v=""/>
  </r>
  <r>
    <n v="1160"/>
    <n v="609693"/>
    <x v="41"/>
    <s v="Westinghouse HS"/>
    <x v="14"/>
    <s v="20.7"/>
    <s v=""/>
  </r>
  <r>
    <n v="1160"/>
    <n v="609693"/>
    <x v="41"/>
    <s v="Westinghouse HS"/>
    <x v="12"/>
    <s v="20.7"/>
    <s v=""/>
  </r>
  <r>
    <n v="1160"/>
    <n v="609693"/>
    <x v="41"/>
    <s v="Westinghouse HS"/>
    <x v="12"/>
    <s v="20.7"/>
    <s v=""/>
  </r>
  <r>
    <n v="1160"/>
    <n v="609693"/>
    <x v="41"/>
    <s v="Westinghouse HS"/>
    <x v="12"/>
    <s v="20.7"/>
    <s v=""/>
  </r>
  <r>
    <n v="1160"/>
    <n v="609693"/>
    <x v="41"/>
    <s v="Westinghouse HS"/>
    <x v="12"/>
    <s v="20.7"/>
    <s v=""/>
  </r>
  <r>
    <n v="1160"/>
    <n v="609693"/>
    <x v="41"/>
    <s v="Westinghouse HS"/>
    <x v="12"/>
    <s v="20.7"/>
    <s v=""/>
  </r>
  <r>
    <n v="1160"/>
    <n v="609693"/>
    <x v="41"/>
    <s v="Westinghouse HS"/>
    <x v="12"/>
    <s v="20.7"/>
    <s v=""/>
  </r>
  <r>
    <n v="1160"/>
    <n v="609693"/>
    <x v="41"/>
    <s v="Westinghouse HS"/>
    <x v="13"/>
    <s v="20.7"/>
    <s v=""/>
  </r>
  <r>
    <n v="1160"/>
    <n v="609693"/>
    <x v="41"/>
    <s v="Westinghouse HS"/>
    <x v="13"/>
    <s v="20.7"/>
    <s v=""/>
  </r>
  <r>
    <n v="1160"/>
    <n v="609693"/>
    <x v="41"/>
    <s v="Westinghouse HS"/>
    <x v="13"/>
    <s v="20.7"/>
    <s v=""/>
  </r>
  <r>
    <n v="1160"/>
    <n v="609693"/>
    <x v="41"/>
    <s v="Westinghouse HS"/>
    <x v="13"/>
    <s v="20.7"/>
    <s v=""/>
  </r>
  <r>
    <n v="1160"/>
    <n v="609693"/>
    <x v="41"/>
    <s v="Westinghouse HS"/>
    <x v="13"/>
    <s v="20.7"/>
    <s v=""/>
  </r>
  <r>
    <n v="1160"/>
    <n v="609693"/>
    <x v="41"/>
    <s v="Westinghouse HS"/>
    <x v="13"/>
    <s v="20.7"/>
    <s v=""/>
  </r>
  <r>
    <n v="1160"/>
    <n v="609693"/>
    <x v="41"/>
    <s v="Westinghouse HS"/>
    <x v="13"/>
    <s v="20.7"/>
    <s v=""/>
  </r>
  <r>
    <n v="1160"/>
    <n v="609693"/>
    <x v="41"/>
    <s v="Westinghouse HS"/>
    <x v="13"/>
    <s v="20.7"/>
    <s v=""/>
  </r>
  <r>
    <n v="1160"/>
    <n v="609693"/>
    <x v="41"/>
    <s v="Westinghouse HS"/>
    <x v="13"/>
    <s v="20.7"/>
    <s v=""/>
  </r>
  <r>
    <n v="1160"/>
    <n v="609693"/>
    <x v="41"/>
    <s v="Westinghouse HS"/>
    <x v="13"/>
    <s v="20.7"/>
    <s v=""/>
  </r>
  <r>
    <n v="1160"/>
    <n v="609693"/>
    <x v="41"/>
    <s v="Westinghouse HS"/>
    <x v="13"/>
    <s v="20.7"/>
    <s v=""/>
  </r>
  <r>
    <n v="1160"/>
    <n v="609693"/>
    <x v="41"/>
    <s v="Westinghouse HS"/>
    <x v="13"/>
    <s v="20.7"/>
    <s v=""/>
  </r>
  <r>
    <n v="1160"/>
    <n v="609693"/>
    <x v="41"/>
    <s v="Westinghouse HS"/>
    <x v="13"/>
    <s v="20.7"/>
    <s v=""/>
  </r>
  <r>
    <n v="1160"/>
    <n v="609693"/>
    <x v="41"/>
    <s v="Westinghouse HS"/>
    <x v="13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0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1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2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3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4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5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6"/>
    <s v="20.7"/>
    <s v=""/>
  </r>
  <r>
    <n v="1160"/>
    <n v="609693"/>
    <x v="41"/>
    <s v="Westinghouse HS"/>
    <x v="7"/>
    <s v="20.7"/>
    <s v=""/>
  </r>
  <r>
    <n v="1160"/>
    <n v="609693"/>
    <x v="41"/>
    <s v="Westinghouse HS"/>
    <x v="7"/>
    <s v="20.7"/>
    <s v=""/>
  </r>
  <r>
    <n v="1160"/>
    <n v="609693"/>
    <x v="41"/>
    <s v="Westinghouse HS"/>
    <x v="7"/>
    <s v="20.7"/>
    <s v=""/>
  </r>
  <r>
    <n v="1160"/>
    <n v="609693"/>
    <x v="41"/>
    <s v="Westinghouse HS"/>
    <x v="7"/>
    <s v="20.7"/>
    <s v=""/>
  </r>
  <r>
    <n v="1160"/>
    <n v="609693"/>
    <x v="41"/>
    <s v="Westinghouse HS"/>
    <x v="7"/>
    <s v="20.7"/>
    <s v=""/>
  </r>
  <r>
    <n v="1160"/>
    <n v="609693"/>
    <x v="41"/>
    <s v="Westinghouse HS"/>
    <x v="7"/>
    <s v="20.7"/>
    <s v=""/>
  </r>
  <r>
    <n v="1160"/>
    <n v="609693"/>
    <x v="41"/>
    <s v="Westinghouse HS"/>
    <x v="7"/>
    <s v="20.7"/>
    <s v=""/>
  </r>
  <r>
    <n v="1160"/>
    <n v="609693"/>
    <x v="41"/>
    <s v="Westinghouse HS"/>
    <x v="7"/>
    <s v="20.7"/>
    <s v=""/>
  </r>
  <r>
    <n v="1160"/>
    <n v="609693"/>
    <x v="41"/>
    <s v="Westinghouse HS"/>
    <x v="7"/>
    <s v="20.7"/>
    <s v=""/>
  </r>
  <r>
    <n v="1160"/>
    <n v="609693"/>
    <x v="41"/>
    <s v="Westinghouse HS"/>
    <x v="7"/>
    <s v="20.7"/>
    <s v=""/>
  </r>
  <r>
    <n v="1160"/>
    <n v="609693"/>
    <x v="41"/>
    <s v="Westinghouse HS"/>
    <x v="8"/>
    <s v="20.7"/>
    <s v=""/>
  </r>
  <r>
    <n v="1160"/>
    <n v="609693"/>
    <x v="41"/>
    <s v="Westinghouse HS"/>
    <x v="8"/>
    <s v="20.7"/>
    <s v=""/>
  </r>
  <r>
    <n v="1160"/>
    <n v="609693"/>
    <x v="41"/>
    <s v="Westinghouse HS"/>
    <x v="8"/>
    <s v="20.7"/>
    <s v=""/>
  </r>
  <r>
    <n v="1160"/>
    <n v="609693"/>
    <x v="41"/>
    <s v="Westinghouse HS"/>
    <x v="11"/>
    <s v="20.7"/>
    <s v=""/>
  </r>
  <r>
    <n v="9598"/>
    <m/>
    <x v="42"/>
    <s v=""/>
    <x v="20"/>
    <s v=""/>
    <s v=""/>
  </r>
  <r>
    <n v="9598"/>
    <m/>
    <x v="42"/>
    <s v=""/>
    <x v="14"/>
    <s v=""/>
    <s v=""/>
  </r>
  <r>
    <n v="9598"/>
    <m/>
    <x v="42"/>
    <s v=""/>
    <x v="12"/>
    <s v=""/>
    <s v=""/>
  </r>
  <r>
    <n v="9598"/>
    <m/>
    <x v="42"/>
    <s v=""/>
    <x v="12"/>
    <s v=""/>
    <s v=""/>
  </r>
  <r>
    <n v="9598"/>
    <m/>
    <x v="42"/>
    <s v=""/>
    <x v="12"/>
    <s v=""/>
    <s v=""/>
  </r>
  <r>
    <n v="9598"/>
    <m/>
    <x v="42"/>
    <s v=""/>
    <x v="12"/>
    <s v=""/>
    <s v=""/>
  </r>
  <r>
    <n v="9598"/>
    <m/>
    <x v="42"/>
    <s v=""/>
    <x v="13"/>
    <s v=""/>
    <s v=""/>
  </r>
  <r>
    <n v="9598"/>
    <m/>
    <x v="42"/>
    <s v=""/>
    <x v="13"/>
    <s v=""/>
    <s v=""/>
  </r>
  <r>
    <n v="9598"/>
    <m/>
    <x v="42"/>
    <s v=""/>
    <x v="13"/>
    <s v=""/>
    <s v=""/>
  </r>
  <r>
    <n v="9598"/>
    <m/>
    <x v="42"/>
    <s v=""/>
    <x v="0"/>
    <s v=""/>
    <s v=""/>
  </r>
  <r>
    <n v="9598"/>
    <m/>
    <x v="42"/>
    <s v=""/>
    <x v="0"/>
    <s v=""/>
    <s v=""/>
  </r>
  <r>
    <n v="9598"/>
    <m/>
    <x v="42"/>
    <s v=""/>
    <x v="0"/>
    <s v=""/>
    <s v=""/>
  </r>
  <r>
    <n v="9598"/>
    <m/>
    <x v="42"/>
    <s v=""/>
    <x v="0"/>
    <s v=""/>
    <s v=""/>
  </r>
  <r>
    <n v="9598"/>
    <m/>
    <x v="42"/>
    <s v=""/>
    <x v="0"/>
    <s v=""/>
    <s v=""/>
  </r>
  <r>
    <n v="9598"/>
    <m/>
    <x v="42"/>
    <s v=""/>
    <x v="1"/>
    <s v=""/>
    <s v=""/>
  </r>
  <r>
    <n v="9598"/>
    <m/>
    <x v="42"/>
    <s v=""/>
    <x v="1"/>
    <s v=""/>
    <s v=""/>
  </r>
  <r>
    <n v="9598"/>
    <m/>
    <x v="42"/>
    <s v=""/>
    <x v="1"/>
    <s v=""/>
    <s v=""/>
  </r>
  <r>
    <n v="9598"/>
    <m/>
    <x v="42"/>
    <s v=""/>
    <x v="1"/>
    <s v=""/>
    <s v=""/>
  </r>
  <r>
    <n v="9598"/>
    <m/>
    <x v="42"/>
    <s v=""/>
    <x v="1"/>
    <s v=""/>
    <s v=""/>
  </r>
  <r>
    <n v="9598"/>
    <m/>
    <x v="42"/>
    <s v=""/>
    <x v="1"/>
    <s v=""/>
    <s v=""/>
  </r>
  <r>
    <n v="9598"/>
    <m/>
    <x v="42"/>
    <s v=""/>
    <x v="1"/>
    <s v=""/>
    <s v=""/>
  </r>
  <r>
    <n v="9598"/>
    <m/>
    <x v="42"/>
    <s v=""/>
    <x v="1"/>
    <s v=""/>
    <s v=""/>
  </r>
  <r>
    <n v="9598"/>
    <m/>
    <x v="42"/>
    <s v=""/>
    <x v="1"/>
    <s v=""/>
    <s v=""/>
  </r>
  <r>
    <n v="9598"/>
    <m/>
    <x v="42"/>
    <s v=""/>
    <x v="1"/>
    <s v=""/>
    <s v=""/>
  </r>
  <r>
    <n v="9598"/>
    <m/>
    <x v="42"/>
    <s v=""/>
    <x v="1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2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3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4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5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6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7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8"/>
    <s v=""/>
    <s v=""/>
  </r>
  <r>
    <n v="9598"/>
    <m/>
    <x v="42"/>
    <s v=""/>
    <x v="9"/>
    <s v=""/>
    <s v=""/>
  </r>
  <r>
    <n v="9598"/>
    <m/>
    <x v="42"/>
    <s v=""/>
    <x v="9"/>
    <s v=""/>
    <s v=""/>
  </r>
  <r>
    <n v="9598"/>
    <m/>
    <x v="42"/>
    <s v=""/>
    <x v="9"/>
    <s v=""/>
    <s v=""/>
  </r>
  <r>
    <n v="9598"/>
    <m/>
    <x v="42"/>
    <s v=""/>
    <x v="9"/>
    <s v=""/>
    <s v=""/>
  </r>
  <r>
    <n v="9598"/>
    <m/>
    <x v="42"/>
    <s v=""/>
    <x v="9"/>
    <s v=""/>
    <s v=""/>
  </r>
  <r>
    <n v="9598"/>
    <m/>
    <x v="42"/>
    <s v=""/>
    <x v="9"/>
    <s v=""/>
    <s v=""/>
  </r>
  <r>
    <n v="9598"/>
    <m/>
    <x v="42"/>
    <s v=""/>
    <x v="9"/>
    <s v=""/>
    <s v=""/>
  </r>
  <r>
    <n v="9598"/>
    <m/>
    <x v="42"/>
    <s v=""/>
    <x v="9"/>
    <s v=""/>
    <s v=""/>
  </r>
  <r>
    <n v="9598"/>
    <m/>
    <x v="42"/>
    <s v=""/>
    <x v="9"/>
    <s v=""/>
    <s v=""/>
  </r>
  <r>
    <n v="9598"/>
    <m/>
    <x v="42"/>
    <s v=""/>
    <x v="9"/>
    <s v=""/>
    <s v=""/>
  </r>
  <r>
    <n v="9598"/>
    <m/>
    <x v="42"/>
    <s v=""/>
    <x v="9"/>
    <s v=""/>
    <s v=""/>
  </r>
  <r>
    <n v="9598"/>
    <m/>
    <x v="42"/>
    <s v=""/>
    <x v="9"/>
    <s v=""/>
    <s v=""/>
  </r>
  <r>
    <n v="9598"/>
    <m/>
    <x v="42"/>
    <s v=""/>
    <x v="9"/>
    <s v=""/>
    <s v=""/>
  </r>
  <r>
    <n v="9598"/>
    <m/>
    <x v="42"/>
    <s v=""/>
    <x v="9"/>
    <s v=""/>
    <s v=""/>
  </r>
  <r>
    <n v="9598"/>
    <m/>
    <x v="42"/>
    <s v=""/>
    <x v="10"/>
    <s v=""/>
    <s v=""/>
  </r>
  <r>
    <n v="9598"/>
    <m/>
    <x v="42"/>
    <s v=""/>
    <x v="10"/>
    <s v=""/>
    <s v=""/>
  </r>
  <r>
    <n v="9598"/>
    <m/>
    <x v="42"/>
    <s v=""/>
    <x v="10"/>
    <s v=""/>
    <s v=""/>
  </r>
  <r>
    <n v="9598"/>
    <m/>
    <x v="42"/>
    <s v=""/>
    <x v="10"/>
    <s v=""/>
    <s v=""/>
  </r>
  <r>
    <n v="9598"/>
    <m/>
    <x v="42"/>
    <s v=""/>
    <x v="10"/>
    <s v=""/>
    <s v=""/>
  </r>
  <r>
    <n v="9598"/>
    <m/>
    <x v="42"/>
    <s v=""/>
    <x v="10"/>
    <s v=""/>
    <s v=""/>
  </r>
  <r>
    <n v="9598"/>
    <m/>
    <x v="42"/>
    <s v=""/>
    <x v="11"/>
    <s v=""/>
    <s v=""/>
  </r>
  <r>
    <n v="9598"/>
    <m/>
    <x v="42"/>
    <s v=""/>
    <x v="11"/>
    <s v=""/>
    <s v=""/>
  </r>
  <r>
    <n v="9598"/>
    <m/>
    <x v="42"/>
    <s v=""/>
    <x v="15"/>
    <s v=""/>
    <s v=""/>
  </r>
  <r>
    <n v="9598"/>
    <m/>
    <x v="42"/>
    <s v=""/>
    <x v="15"/>
    <s v=""/>
    <s v=""/>
  </r>
  <r>
    <n v="7600"/>
    <n v="610383"/>
    <x v="43"/>
    <s v="Sch Of Social Justice HS"/>
    <x v="1"/>
    <s v="16.9"/>
    <s v="Performance"/>
  </r>
  <r>
    <n v="7600"/>
    <n v="610383"/>
    <x v="43"/>
    <s v="Sch Of Social Justice HS"/>
    <x v="2"/>
    <s v="16.9"/>
    <s v="Performance"/>
  </r>
  <r>
    <n v="7600"/>
    <n v="610383"/>
    <x v="43"/>
    <s v="Sch Of Social Justice HS"/>
    <x v="3"/>
    <s v="16.9"/>
    <s v="Performance"/>
  </r>
  <r>
    <n v="7600"/>
    <n v="610383"/>
    <x v="43"/>
    <s v="Sch Of Social Justice HS"/>
    <x v="3"/>
    <s v="16.9"/>
    <s v="Performance"/>
  </r>
  <r>
    <n v="7600"/>
    <n v="610383"/>
    <x v="43"/>
    <s v="Sch Of Social Justice HS"/>
    <x v="4"/>
    <s v="16.9"/>
    <s v="Performance"/>
  </r>
  <r>
    <n v="7600"/>
    <n v="610383"/>
    <x v="43"/>
    <s v="Sch Of Social Justice HS"/>
    <x v="4"/>
    <s v="16.9"/>
    <s v="Performance"/>
  </r>
  <r>
    <n v="7600"/>
    <n v="610383"/>
    <x v="43"/>
    <s v="Sch Of Social Justice HS"/>
    <x v="4"/>
    <s v="16.9"/>
    <s v="Performance"/>
  </r>
  <r>
    <n v="7600"/>
    <n v="610383"/>
    <x v="43"/>
    <s v="Sch Of Social Justice HS"/>
    <x v="4"/>
    <s v="16.9"/>
    <s v="Performance"/>
  </r>
  <r>
    <n v="7600"/>
    <n v="610383"/>
    <x v="43"/>
    <s v="Sch Of Social Justice HS"/>
    <x v="4"/>
    <s v="16.9"/>
    <s v="Performance"/>
  </r>
  <r>
    <n v="7600"/>
    <n v="610383"/>
    <x v="43"/>
    <s v="Sch Of Social Justice HS"/>
    <x v="4"/>
    <s v="16.9"/>
    <s v="Performance"/>
  </r>
  <r>
    <n v="7600"/>
    <n v="610383"/>
    <x v="43"/>
    <s v="Sch Of Social Justice HS"/>
    <x v="4"/>
    <s v="16.9"/>
    <s v="Performance"/>
  </r>
  <r>
    <n v="7600"/>
    <n v="610383"/>
    <x v="43"/>
    <s v="Sch Of Social Justice HS"/>
    <x v="4"/>
    <s v="16.9"/>
    <s v="Performance"/>
  </r>
  <r>
    <n v="7600"/>
    <n v="610383"/>
    <x v="43"/>
    <s v="Sch Of Social Justice HS"/>
    <x v="5"/>
    <s v="16.9"/>
    <s v="Performance"/>
  </r>
  <r>
    <n v="7600"/>
    <n v="610383"/>
    <x v="43"/>
    <s v="Sch Of Social Justice HS"/>
    <x v="5"/>
    <s v="16.9"/>
    <s v="Performance"/>
  </r>
  <r>
    <n v="7600"/>
    <n v="610383"/>
    <x v="43"/>
    <s v="Sch Of Social Justice HS"/>
    <x v="5"/>
    <s v="16.9"/>
    <s v="Performance"/>
  </r>
  <r>
    <n v="7600"/>
    <n v="610383"/>
    <x v="43"/>
    <s v="Sch Of Social Justice HS"/>
    <x v="5"/>
    <s v="16.9"/>
    <s v="Performance"/>
  </r>
  <r>
    <n v="7600"/>
    <n v="610383"/>
    <x v="43"/>
    <s v="Sch Of Social Justice HS"/>
    <x v="5"/>
    <s v="16.9"/>
    <s v="Performance"/>
  </r>
  <r>
    <n v="7600"/>
    <n v="610383"/>
    <x v="43"/>
    <s v="Sch Of Social Justice HS"/>
    <x v="5"/>
    <s v="16.9"/>
    <s v="Performance"/>
  </r>
  <r>
    <n v="7600"/>
    <n v="610383"/>
    <x v="43"/>
    <s v="Sch Of Social Justice HS"/>
    <x v="6"/>
    <s v="16.9"/>
    <s v="Performance"/>
  </r>
  <r>
    <n v="7600"/>
    <n v="610383"/>
    <x v="43"/>
    <s v="Sch Of Social Justice HS"/>
    <x v="6"/>
    <s v="16.9"/>
    <s v="Performance"/>
  </r>
  <r>
    <n v="7600"/>
    <n v="610383"/>
    <x v="43"/>
    <s v="Sch Of Social Justice HS"/>
    <x v="6"/>
    <s v="16.9"/>
    <s v="Performance"/>
  </r>
  <r>
    <n v="7600"/>
    <n v="610383"/>
    <x v="43"/>
    <s v="Sch Of Social Justice HS"/>
    <x v="6"/>
    <s v="16.9"/>
    <s v="Performance"/>
  </r>
  <r>
    <n v="7600"/>
    <n v="610383"/>
    <x v="43"/>
    <s v="Sch Of Social Justice HS"/>
    <x v="6"/>
    <s v="16.9"/>
    <s v="Performance"/>
  </r>
  <r>
    <n v="7600"/>
    <n v="610383"/>
    <x v="43"/>
    <s v="Sch Of Social Justice HS"/>
    <x v="6"/>
    <s v="16.9"/>
    <s v="Performance"/>
  </r>
  <r>
    <n v="7600"/>
    <n v="610383"/>
    <x v="43"/>
    <s v="Sch Of Social Justice HS"/>
    <x v="6"/>
    <s v="16.9"/>
    <s v="Performance"/>
  </r>
  <r>
    <n v="7600"/>
    <n v="610383"/>
    <x v="43"/>
    <s v="Sch Of Social Justice HS"/>
    <x v="7"/>
    <s v="16.9"/>
    <s v="Performance"/>
  </r>
  <r>
    <n v="7600"/>
    <n v="610383"/>
    <x v="43"/>
    <s v="Sch Of Social Justice HS"/>
    <x v="7"/>
    <s v="16.9"/>
    <s v="Performance"/>
  </r>
  <r>
    <n v="7600"/>
    <n v="610383"/>
    <x v="43"/>
    <s v="Sch Of Social Justice HS"/>
    <x v="7"/>
    <s v="16.9"/>
    <s v="Performance"/>
  </r>
  <r>
    <n v="7600"/>
    <n v="610383"/>
    <x v="43"/>
    <s v="Sch Of Social Justice HS"/>
    <x v="7"/>
    <s v="16.9"/>
    <s v="Performance"/>
  </r>
  <r>
    <n v="7600"/>
    <n v="610383"/>
    <x v="43"/>
    <s v="Sch Of Social Justice HS"/>
    <x v="7"/>
    <s v="16.9"/>
    <s v="Performance"/>
  </r>
  <r>
    <n v="7600"/>
    <n v="610383"/>
    <x v="43"/>
    <s v="Sch Of Social Justice HS"/>
    <x v="7"/>
    <s v="16.9"/>
    <s v="Performance"/>
  </r>
  <r>
    <n v="7600"/>
    <n v="610383"/>
    <x v="43"/>
    <s v="Sch Of Social Justice HS"/>
    <x v="7"/>
    <s v="16.9"/>
    <s v="Performance"/>
  </r>
  <r>
    <n v="7600"/>
    <n v="610383"/>
    <x v="43"/>
    <s v="Sch Of Social Justice HS"/>
    <x v="7"/>
    <s v="16.9"/>
    <s v="Performance"/>
  </r>
  <r>
    <n v="7600"/>
    <n v="610383"/>
    <x v="43"/>
    <s v="Sch Of Social Justice HS"/>
    <x v="7"/>
    <s v="16.9"/>
    <s v="Performance"/>
  </r>
  <r>
    <n v="7600"/>
    <n v="610383"/>
    <x v="43"/>
    <s v="Sch Of Social Justice HS"/>
    <x v="7"/>
    <s v="16.9"/>
    <s v="Performance"/>
  </r>
  <r>
    <n v="7600"/>
    <n v="610383"/>
    <x v="43"/>
    <s v="Sch Of Social Justice HS"/>
    <x v="7"/>
    <s v="16.9"/>
    <s v="Performance"/>
  </r>
  <r>
    <n v="7600"/>
    <n v="610383"/>
    <x v="43"/>
    <s v="Sch Of Social Justice HS"/>
    <x v="7"/>
    <s v="16.9"/>
    <s v="Performance"/>
  </r>
  <r>
    <n v="7600"/>
    <n v="610383"/>
    <x v="43"/>
    <s v="Sch Of Social Justice HS"/>
    <x v="8"/>
    <s v="16.9"/>
    <s v="Performance"/>
  </r>
  <r>
    <n v="7600"/>
    <n v="610383"/>
    <x v="43"/>
    <s v="Sch Of Social Justice HS"/>
    <x v="8"/>
    <s v="16.9"/>
    <s v="Performance"/>
  </r>
  <r>
    <n v="7600"/>
    <n v="610383"/>
    <x v="43"/>
    <s v="Sch Of Social Justice HS"/>
    <x v="8"/>
    <s v="16.9"/>
    <s v="Performance"/>
  </r>
  <r>
    <n v="7600"/>
    <n v="610383"/>
    <x v="43"/>
    <s v="Sch Of Social Justice HS"/>
    <x v="8"/>
    <s v="16.9"/>
    <s v="Performance"/>
  </r>
  <r>
    <n v="7600"/>
    <n v="610383"/>
    <x v="43"/>
    <s v="Sch Of Social Justice HS"/>
    <x v="8"/>
    <s v="16.9"/>
    <s v="Performance"/>
  </r>
  <r>
    <n v="7600"/>
    <n v="610383"/>
    <x v="43"/>
    <s v="Sch Of Social Justice HS"/>
    <x v="8"/>
    <s v="16.9"/>
    <s v="Performance"/>
  </r>
  <r>
    <n v="7600"/>
    <n v="610383"/>
    <x v="43"/>
    <s v="Sch Of Social Justice HS"/>
    <x v="8"/>
    <s v="16.9"/>
    <s v="Performance"/>
  </r>
  <r>
    <n v="7600"/>
    <n v="610383"/>
    <x v="43"/>
    <s v="Sch Of Social Justice HS"/>
    <x v="8"/>
    <s v="16.9"/>
    <s v="Performance"/>
  </r>
  <r>
    <n v="7600"/>
    <n v="610383"/>
    <x v="43"/>
    <s v="Sch Of Social Justice HS"/>
    <x v="8"/>
    <s v="16.9"/>
    <s v="Performance"/>
  </r>
  <r>
    <n v="7600"/>
    <n v="610383"/>
    <x v="43"/>
    <s v="Sch Of Social Justice HS"/>
    <x v="9"/>
    <s v="16.9"/>
    <s v="Performance"/>
  </r>
  <r>
    <n v="7600"/>
    <n v="610383"/>
    <x v="43"/>
    <s v="Sch Of Social Justice HS"/>
    <x v="9"/>
    <s v="16.9"/>
    <s v="Performance"/>
  </r>
  <r>
    <n v="7600"/>
    <n v="610383"/>
    <x v="43"/>
    <s v="Sch Of Social Justice HS"/>
    <x v="9"/>
    <s v="16.9"/>
    <s v="Performance"/>
  </r>
  <r>
    <n v="7600"/>
    <n v="610383"/>
    <x v="43"/>
    <s v="Sch Of Social Justice HS"/>
    <x v="9"/>
    <s v="16.9"/>
    <s v="Performance"/>
  </r>
  <r>
    <n v="7600"/>
    <n v="610383"/>
    <x v="43"/>
    <s v="Sch Of Social Justice HS"/>
    <x v="9"/>
    <s v="16.9"/>
    <s v="Performance"/>
  </r>
  <r>
    <n v="7600"/>
    <n v="610383"/>
    <x v="43"/>
    <s v="Sch Of Social Justice HS"/>
    <x v="9"/>
    <s v="16.9"/>
    <s v="Performance"/>
  </r>
  <r>
    <n v="7600"/>
    <n v="610383"/>
    <x v="43"/>
    <s v="Sch Of Social Justice HS"/>
    <x v="9"/>
    <s v="16.9"/>
    <s v="Performance"/>
  </r>
  <r>
    <n v="7600"/>
    <n v="610383"/>
    <x v="43"/>
    <s v="Sch Of Social Justice HS"/>
    <x v="9"/>
    <s v="16.9"/>
    <s v="Performance"/>
  </r>
  <r>
    <n v="7600"/>
    <n v="610383"/>
    <x v="43"/>
    <s v="Sch Of Social Justice HS"/>
    <x v="9"/>
    <s v="16.9"/>
    <s v="Performance"/>
  </r>
  <r>
    <n v="7600"/>
    <n v="610383"/>
    <x v="43"/>
    <s v="Sch Of Social Justice HS"/>
    <x v="9"/>
    <s v="16.9"/>
    <s v="Performance"/>
  </r>
  <r>
    <n v="7600"/>
    <n v="610383"/>
    <x v="43"/>
    <s v="Sch Of Social Justice HS"/>
    <x v="9"/>
    <s v="16.9"/>
    <s v="Performance"/>
  </r>
  <r>
    <n v="7600"/>
    <n v="610383"/>
    <x v="43"/>
    <s v="Sch Of Social Justice HS"/>
    <x v="9"/>
    <s v="16.9"/>
    <s v="Performance"/>
  </r>
  <r>
    <n v="7600"/>
    <n v="610383"/>
    <x v="43"/>
    <s v="Sch Of Social Justice HS"/>
    <x v="9"/>
    <s v="16.9"/>
    <s v="Performance"/>
  </r>
  <r>
    <n v="7600"/>
    <n v="610383"/>
    <x v="43"/>
    <s v="Sch Of Social Justice HS"/>
    <x v="10"/>
    <s v="16.9"/>
    <s v="Performance"/>
  </r>
  <r>
    <n v="7600"/>
    <n v="610383"/>
    <x v="43"/>
    <s v="Sch Of Social Justice HS"/>
    <x v="10"/>
    <s v="16.9"/>
    <s v="Performance"/>
  </r>
  <r>
    <n v="7600"/>
    <n v="610383"/>
    <x v="43"/>
    <s v="Sch Of Social Justice HS"/>
    <x v="10"/>
    <s v="16.9"/>
    <s v="Performance"/>
  </r>
  <r>
    <n v="7600"/>
    <n v="610383"/>
    <x v="43"/>
    <s v="Sch Of Social Justice HS"/>
    <x v="11"/>
    <s v="16.9"/>
    <s v="Performance"/>
  </r>
  <r>
    <n v="7600"/>
    <n v="610383"/>
    <x v="43"/>
    <s v="Sch Of Social Justice HS"/>
    <x v="15"/>
    <s v="16.9"/>
    <s v="Performance"/>
  </r>
  <r>
    <n v="1200"/>
    <n v="609694"/>
    <x v="44"/>
    <s v="Hancock HS"/>
    <x v="14"/>
    <s v="16.5"/>
    <s v=""/>
  </r>
  <r>
    <n v="1200"/>
    <n v="609694"/>
    <x v="44"/>
    <s v="Hancock HS"/>
    <x v="12"/>
    <s v="16.5"/>
    <s v=""/>
  </r>
  <r>
    <n v="1200"/>
    <n v="609694"/>
    <x v="44"/>
    <s v="Hancock HS"/>
    <x v="12"/>
    <s v="16.5"/>
    <s v=""/>
  </r>
  <r>
    <n v="1200"/>
    <n v="609694"/>
    <x v="44"/>
    <s v="Hancock HS"/>
    <x v="13"/>
    <s v="16.5"/>
    <s v=""/>
  </r>
  <r>
    <n v="1200"/>
    <n v="609694"/>
    <x v="44"/>
    <s v="Hancock HS"/>
    <x v="13"/>
    <s v="16.5"/>
    <s v=""/>
  </r>
  <r>
    <n v="1200"/>
    <n v="609694"/>
    <x v="44"/>
    <s v="Hancock HS"/>
    <x v="0"/>
    <s v="16.5"/>
    <s v=""/>
  </r>
  <r>
    <n v="1200"/>
    <n v="609694"/>
    <x v="44"/>
    <s v="Hancock HS"/>
    <x v="0"/>
    <s v="16.5"/>
    <s v=""/>
  </r>
  <r>
    <n v="1200"/>
    <n v="609694"/>
    <x v="44"/>
    <s v="Hancock HS"/>
    <x v="1"/>
    <s v="16.5"/>
    <s v=""/>
  </r>
  <r>
    <n v="1200"/>
    <n v="609694"/>
    <x v="44"/>
    <s v="Hancock HS"/>
    <x v="1"/>
    <s v="16.5"/>
    <s v=""/>
  </r>
  <r>
    <n v="1200"/>
    <n v="609694"/>
    <x v="44"/>
    <s v="Hancock HS"/>
    <x v="1"/>
    <s v="16.5"/>
    <s v=""/>
  </r>
  <r>
    <n v="1200"/>
    <n v="609694"/>
    <x v="44"/>
    <s v="Hancock HS"/>
    <x v="1"/>
    <s v="16.5"/>
    <s v=""/>
  </r>
  <r>
    <n v="1200"/>
    <n v="609694"/>
    <x v="44"/>
    <s v="Hancock HS"/>
    <x v="1"/>
    <s v="16.5"/>
    <s v=""/>
  </r>
  <r>
    <n v="1200"/>
    <n v="609694"/>
    <x v="44"/>
    <s v="Hancock HS"/>
    <x v="2"/>
    <s v="16.5"/>
    <s v=""/>
  </r>
  <r>
    <n v="1200"/>
    <n v="609694"/>
    <x v="44"/>
    <s v="Hancock HS"/>
    <x v="2"/>
    <s v="16.5"/>
    <s v=""/>
  </r>
  <r>
    <n v="1200"/>
    <n v="609694"/>
    <x v="44"/>
    <s v="Hancock HS"/>
    <x v="2"/>
    <s v="16.5"/>
    <s v=""/>
  </r>
  <r>
    <n v="1200"/>
    <n v="609694"/>
    <x v="44"/>
    <s v="Hancock HS"/>
    <x v="2"/>
    <s v="16.5"/>
    <s v=""/>
  </r>
  <r>
    <n v="1200"/>
    <n v="609694"/>
    <x v="44"/>
    <s v="Hancock HS"/>
    <x v="2"/>
    <s v="16.5"/>
    <s v=""/>
  </r>
  <r>
    <n v="1200"/>
    <n v="609694"/>
    <x v="44"/>
    <s v="Hancock HS"/>
    <x v="2"/>
    <s v="16.5"/>
    <s v=""/>
  </r>
  <r>
    <n v="1200"/>
    <n v="609694"/>
    <x v="44"/>
    <s v="Hancock HS"/>
    <x v="2"/>
    <s v="16.5"/>
    <s v=""/>
  </r>
  <r>
    <n v="1200"/>
    <n v="609694"/>
    <x v="44"/>
    <s v="Hancock HS"/>
    <x v="2"/>
    <s v="16.5"/>
    <s v=""/>
  </r>
  <r>
    <n v="1200"/>
    <n v="609694"/>
    <x v="44"/>
    <s v="Hancock HS"/>
    <x v="2"/>
    <s v="16.5"/>
    <s v=""/>
  </r>
  <r>
    <n v="1200"/>
    <n v="609694"/>
    <x v="44"/>
    <s v="Hancock HS"/>
    <x v="2"/>
    <s v="16.5"/>
    <s v=""/>
  </r>
  <r>
    <n v="1200"/>
    <n v="609694"/>
    <x v="44"/>
    <s v="Hancock HS"/>
    <x v="2"/>
    <s v="16.5"/>
    <s v=""/>
  </r>
  <r>
    <n v="1200"/>
    <n v="609694"/>
    <x v="44"/>
    <s v="Hancock HS"/>
    <x v="2"/>
    <s v="16.5"/>
    <s v=""/>
  </r>
  <r>
    <n v="1200"/>
    <n v="609694"/>
    <x v="44"/>
    <s v="Hancock HS"/>
    <x v="2"/>
    <s v="16.5"/>
    <s v=""/>
  </r>
  <r>
    <n v="1200"/>
    <n v="609694"/>
    <x v="44"/>
    <s v="Hancock HS"/>
    <x v="3"/>
    <s v="16.5"/>
    <s v=""/>
  </r>
  <r>
    <n v="1200"/>
    <n v="609694"/>
    <x v="44"/>
    <s v="Hancock HS"/>
    <x v="3"/>
    <s v="16.5"/>
    <s v=""/>
  </r>
  <r>
    <n v="1200"/>
    <n v="609694"/>
    <x v="44"/>
    <s v="Hancock HS"/>
    <x v="3"/>
    <s v="16.5"/>
    <s v=""/>
  </r>
  <r>
    <n v="1200"/>
    <n v="609694"/>
    <x v="44"/>
    <s v="Hancock HS"/>
    <x v="3"/>
    <s v="16.5"/>
    <s v=""/>
  </r>
  <r>
    <n v="1200"/>
    <n v="609694"/>
    <x v="44"/>
    <s v="Hancock HS"/>
    <x v="3"/>
    <s v="16.5"/>
    <s v=""/>
  </r>
  <r>
    <n v="1200"/>
    <n v="609694"/>
    <x v="44"/>
    <s v="Hancock HS"/>
    <x v="3"/>
    <s v="16.5"/>
    <s v=""/>
  </r>
  <r>
    <n v="1200"/>
    <n v="609694"/>
    <x v="44"/>
    <s v="Hancock HS"/>
    <x v="3"/>
    <s v="16.5"/>
    <s v=""/>
  </r>
  <r>
    <n v="1200"/>
    <n v="609694"/>
    <x v="44"/>
    <s v="Hancock HS"/>
    <x v="3"/>
    <s v="16.5"/>
    <s v=""/>
  </r>
  <r>
    <n v="1200"/>
    <n v="609694"/>
    <x v="44"/>
    <s v="Hancock HS"/>
    <x v="3"/>
    <s v="16.5"/>
    <s v=""/>
  </r>
  <r>
    <n v="1200"/>
    <n v="609694"/>
    <x v="44"/>
    <s v="Hancock HS"/>
    <x v="3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4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5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6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7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8"/>
    <s v="16.5"/>
    <s v=""/>
  </r>
  <r>
    <n v="1200"/>
    <n v="609694"/>
    <x v="44"/>
    <s v="Hancock HS"/>
    <x v="9"/>
    <s v="16.5"/>
    <s v=""/>
  </r>
  <r>
    <n v="1200"/>
    <n v="609694"/>
    <x v="44"/>
    <s v="Hancock HS"/>
    <x v="9"/>
    <s v="16.5"/>
    <s v=""/>
  </r>
  <r>
    <n v="1200"/>
    <n v="609694"/>
    <x v="44"/>
    <s v="Hancock HS"/>
    <x v="9"/>
    <s v="16.5"/>
    <s v=""/>
  </r>
  <r>
    <n v="1200"/>
    <n v="609694"/>
    <x v="44"/>
    <s v="Hancock HS"/>
    <x v="9"/>
    <s v="16.5"/>
    <s v=""/>
  </r>
  <r>
    <n v="1200"/>
    <n v="609694"/>
    <x v="44"/>
    <s v="Hancock HS"/>
    <x v="9"/>
    <s v="16.5"/>
    <s v=""/>
  </r>
  <r>
    <n v="1200"/>
    <n v="609694"/>
    <x v="44"/>
    <s v="Hancock HS"/>
    <x v="9"/>
    <s v="16.5"/>
    <s v=""/>
  </r>
  <r>
    <n v="1200"/>
    <n v="609694"/>
    <x v="44"/>
    <s v="Hancock HS"/>
    <x v="9"/>
    <s v="16.5"/>
    <s v=""/>
  </r>
  <r>
    <n v="1200"/>
    <n v="609694"/>
    <x v="44"/>
    <s v="Hancock HS"/>
    <x v="9"/>
    <s v="16.5"/>
    <s v=""/>
  </r>
  <r>
    <n v="1200"/>
    <n v="609694"/>
    <x v="44"/>
    <s v="Hancock HS"/>
    <x v="9"/>
    <s v="16.5"/>
    <s v=""/>
  </r>
  <r>
    <n v="1200"/>
    <n v="609694"/>
    <x v="44"/>
    <s v="Hancock HS"/>
    <x v="9"/>
    <s v="16.5"/>
    <s v=""/>
  </r>
  <r>
    <n v="1200"/>
    <n v="609694"/>
    <x v="44"/>
    <s v="Hancock HS"/>
    <x v="10"/>
    <s v="16.5"/>
    <s v=""/>
  </r>
  <r>
    <n v="1200"/>
    <n v="609694"/>
    <x v="44"/>
    <s v="Hancock HS"/>
    <x v="10"/>
    <s v="16.5"/>
    <s v=""/>
  </r>
  <r>
    <n v="1200"/>
    <n v="609694"/>
    <x v="44"/>
    <s v="Hancock HS"/>
    <x v="10"/>
    <s v="16.5"/>
    <s v=""/>
  </r>
  <r>
    <n v="1200"/>
    <n v="609694"/>
    <x v="44"/>
    <s v="Hancock HS"/>
    <x v="10"/>
    <s v="16.5"/>
    <s v=""/>
  </r>
  <r>
    <n v="1200"/>
    <n v="609694"/>
    <x v="44"/>
    <s v="Hancock HS"/>
    <x v="10"/>
    <s v="16.5"/>
    <s v=""/>
  </r>
  <r>
    <n v="1200"/>
    <n v="609694"/>
    <x v="44"/>
    <s v="Hancock HS"/>
    <x v="10"/>
    <s v="16.5"/>
    <s v=""/>
  </r>
  <r>
    <n v="1200"/>
    <n v="609694"/>
    <x v="44"/>
    <s v="Hancock HS"/>
    <x v="10"/>
    <s v="16.5"/>
    <s v=""/>
  </r>
  <r>
    <n v="1200"/>
    <n v="609694"/>
    <x v="44"/>
    <s v="Hancock HS"/>
    <x v="10"/>
    <s v="16.5"/>
    <s v=""/>
  </r>
  <r>
    <n v="1200"/>
    <n v="609694"/>
    <x v="44"/>
    <s v="Hancock HS"/>
    <x v="10"/>
    <s v="16.5"/>
    <s v=""/>
  </r>
  <r>
    <n v="1200"/>
    <n v="609694"/>
    <x v="44"/>
    <s v="Hancock HS"/>
    <x v="11"/>
    <s v="16.5"/>
    <s v=""/>
  </r>
  <r>
    <n v="1200"/>
    <n v="609694"/>
    <x v="44"/>
    <s v="Hancock HS"/>
    <x v="11"/>
    <s v="16.5"/>
    <s v=""/>
  </r>
  <r>
    <n v="1200"/>
    <n v="609694"/>
    <x v="44"/>
    <s v="Hancock HS"/>
    <x v="11"/>
    <s v="16.5"/>
    <s v=""/>
  </r>
  <r>
    <n v="1200"/>
    <n v="609694"/>
    <x v="44"/>
    <s v="Hancock HS"/>
    <x v="15"/>
    <s v="16.5"/>
    <s v=""/>
  </r>
  <r>
    <n v="1200"/>
    <n v="609694"/>
    <x v="44"/>
    <s v="Hancock HS"/>
    <x v="15"/>
    <s v="16.5"/>
    <s v=""/>
  </r>
  <r>
    <n v="1200"/>
    <n v="609694"/>
    <x v="44"/>
    <s v="Hancock HS"/>
    <x v="16"/>
    <s v="16.5"/>
    <s v=""/>
  </r>
  <r>
    <n v="1350"/>
    <n v="609710"/>
    <x v="45"/>
    <s v="Harlan HS"/>
    <x v="2"/>
    <s v="14.9"/>
    <s v=""/>
  </r>
  <r>
    <n v="1350"/>
    <n v="609710"/>
    <x v="45"/>
    <s v="Harlan HS"/>
    <x v="3"/>
    <s v="14.9"/>
    <s v=""/>
  </r>
  <r>
    <n v="1350"/>
    <n v="609710"/>
    <x v="45"/>
    <s v="Harlan HS"/>
    <x v="3"/>
    <s v="14.9"/>
    <s v=""/>
  </r>
  <r>
    <n v="1350"/>
    <n v="609710"/>
    <x v="45"/>
    <s v="Harlan HS"/>
    <x v="3"/>
    <s v="14.9"/>
    <s v=""/>
  </r>
  <r>
    <n v="1350"/>
    <n v="609710"/>
    <x v="45"/>
    <s v="Harlan HS"/>
    <x v="3"/>
    <s v="14.9"/>
    <s v=""/>
  </r>
  <r>
    <n v="1350"/>
    <n v="609710"/>
    <x v="45"/>
    <s v="Harlan HS"/>
    <x v="4"/>
    <s v="14.9"/>
    <s v=""/>
  </r>
  <r>
    <n v="1350"/>
    <n v="609710"/>
    <x v="45"/>
    <s v="Harlan HS"/>
    <x v="4"/>
    <s v="14.9"/>
    <s v=""/>
  </r>
  <r>
    <n v="1350"/>
    <n v="609710"/>
    <x v="45"/>
    <s v="Harlan HS"/>
    <x v="4"/>
    <s v="14.9"/>
    <s v=""/>
  </r>
  <r>
    <n v="1350"/>
    <n v="609710"/>
    <x v="45"/>
    <s v="Harlan HS"/>
    <x v="4"/>
    <s v="14.9"/>
    <s v=""/>
  </r>
  <r>
    <n v="1350"/>
    <n v="609710"/>
    <x v="45"/>
    <s v="Harlan HS"/>
    <x v="4"/>
    <s v="14.9"/>
    <s v=""/>
  </r>
  <r>
    <n v="1350"/>
    <n v="609710"/>
    <x v="45"/>
    <s v="Harlan HS"/>
    <x v="4"/>
    <s v="14.9"/>
    <s v=""/>
  </r>
  <r>
    <n v="1350"/>
    <n v="609710"/>
    <x v="45"/>
    <s v="Harlan HS"/>
    <x v="4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5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6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7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8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9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0"/>
    <s v="14.9"/>
    <s v=""/>
  </r>
  <r>
    <n v="1350"/>
    <n v="609710"/>
    <x v="45"/>
    <s v="Harlan HS"/>
    <x v="11"/>
    <s v="14.9"/>
    <s v=""/>
  </r>
  <r>
    <n v="1350"/>
    <n v="609710"/>
    <x v="45"/>
    <s v="Harlan HS"/>
    <x v="11"/>
    <s v="14.9"/>
    <s v=""/>
  </r>
  <r>
    <n v="1350"/>
    <n v="609710"/>
    <x v="45"/>
    <s v="Harlan HS"/>
    <x v="11"/>
    <s v="14.9"/>
    <s v=""/>
  </r>
  <r>
    <n v="1350"/>
    <n v="609710"/>
    <x v="45"/>
    <s v="Harlan HS"/>
    <x v="11"/>
    <s v="14.9"/>
    <s v=""/>
  </r>
  <r>
    <n v="1350"/>
    <n v="609710"/>
    <x v="45"/>
    <s v="Harlan HS"/>
    <x v="11"/>
    <s v="14.9"/>
    <s v=""/>
  </r>
  <r>
    <n v="1350"/>
    <n v="609710"/>
    <x v="45"/>
    <s v="Harlan HS"/>
    <x v="11"/>
    <s v="14.9"/>
    <s v=""/>
  </r>
  <r>
    <n v="1350"/>
    <n v="609710"/>
    <x v="45"/>
    <s v="Harlan HS"/>
    <x v="11"/>
    <s v="14.9"/>
    <s v=""/>
  </r>
  <r>
    <n v="1350"/>
    <n v="609710"/>
    <x v="45"/>
    <s v="Harlan HS"/>
    <x v="11"/>
    <s v="14.9"/>
    <s v=""/>
  </r>
  <r>
    <n v="1350"/>
    <n v="609710"/>
    <x v="45"/>
    <s v="Harlan HS"/>
    <x v="11"/>
    <s v="14.9"/>
    <s v=""/>
  </r>
  <r>
    <n v="1350"/>
    <n v="609710"/>
    <x v="45"/>
    <s v="Harlan HS"/>
    <x v="11"/>
    <s v="14.9"/>
    <s v=""/>
  </r>
  <r>
    <n v="1350"/>
    <n v="609710"/>
    <x v="45"/>
    <s v="Harlan HS"/>
    <x v="11"/>
    <s v="14.9"/>
    <s v=""/>
  </r>
  <r>
    <n v="1350"/>
    <n v="609710"/>
    <x v="45"/>
    <s v="Harlan HS"/>
    <x v="15"/>
    <s v="14.9"/>
    <s v=""/>
  </r>
  <r>
    <n v="1350"/>
    <n v="609710"/>
    <x v="45"/>
    <s v="Harlan HS"/>
    <x v="15"/>
    <s v="14.9"/>
    <s v=""/>
  </r>
  <r>
    <n v="1350"/>
    <n v="609710"/>
    <x v="45"/>
    <s v="Harlan HS"/>
    <x v="16"/>
    <s v="14.9"/>
    <s v=""/>
  </r>
  <r>
    <n v="1350"/>
    <n v="609710"/>
    <x v="45"/>
    <s v="Harlan HS"/>
    <x v="16"/>
    <s v="14.9"/>
    <s v=""/>
  </r>
  <r>
    <n v="1360"/>
    <n v="609711"/>
    <x v="46"/>
    <s v="Harper HS"/>
    <x v="4"/>
    <s v="14.1"/>
    <s v=""/>
  </r>
  <r>
    <n v="1360"/>
    <n v="609711"/>
    <x v="46"/>
    <s v="Harper HS"/>
    <x v="4"/>
    <s v="14.1"/>
    <s v=""/>
  </r>
  <r>
    <n v="1360"/>
    <n v="609711"/>
    <x v="46"/>
    <s v="Harper HS"/>
    <x v="4"/>
    <s v="14.1"/>
    <s v=""/>
  </r>
  <r>
    <n v="1360"/>
    <n v="609711"/>
    <x v="46"/>
    <s v="Harper HS"/>
    <x v="4"/>
    <s v="14.1"/>
    <s v=""/>
  </r>
  <r>
    <n v="1360"/>
    <n v="609711"/>
    <x v="46"/>
    <s v="Harper HS"/>
    <x v="4"/>
    <s v="14.1"/>
    <s v=""/>
  </r>
  <r>
    <n v="1360"/>
    <n v="609711"/>
    <x v="46"/>
    <s v="Harper HS"/>
    <x v="5"/>
    <s v="14.1"/>
    <s v=""/>
  </r>
  <r>
    <n v="1360"/>
    <n v="609711"/>
    <x v="46"/>
    <s v="Harper HS"/>
    <x v="5"/>
    <s v="14.1"/>
    <s v=""/>
  </r>
  <r>
    <n v="1360"/>
    <n v="609711"/>
    <x v="46"/>
    <s v="Harper HS"/>
    <x v="5"/>
    <s v="14.1"/>
    <s v=""/>
  </r>
  <r>
    <n v="1360"/>
    <n v="609711"/>
    <x v="46"/>
    <s v="Harper HS"/>
    <x v="5"/>
    <s v="14.1"/>
    <s v=""/>
  </r>
  <r>
    <n v="1360"/>
    <n v="609711"/>
    <x v="46"/>
    <s v="Harper HS"/>
    <x v="5"/>
    <s v="14.1"/>
    <s v=""/>
  </r>
  <r>
    <n v="1360"/>
    <n v="609711"/>
    <x v="46"/>
    <s v="Harper HS"/>
    <x v="5"/>
    <s v="14.1"/>
    <s v=""/>
  </r>
  <r>
    <n v="1360"/>
    <n v="609711"/>
    <x v="46"/>
    <s v="Harper HS"/>
    <x v="5"/>
    <s v="14.1"/>
    <s v=""/>
  </r>
  <r>
    <n v="1360"/>
    <n v="609711"/>
    <x v="46"/>
    <s v="Harper HS"/>
    <x v="5"/>
    <s v="14.1"/>
    <s v=""/>
  </r>
  <r>
    <n v="1360"/>
    <n v="609711"/>
    <x v="46"/>
    <s v="Harper HS"/>
    <x v="5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6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7"/>
    <s v="14.1"/>
    <s v=""/>
  </r>
  <r>
    <n v="1360"/>
    <n v="609711"/>
    <x v="46"/>
    <s v="Harper HS"/>
    <x v="8"/>
    <s v="14.1"/>
    <s v=""/>
  </r>
  <r>
    <n v="1360"/>
    <n v="609711"/>
    <x v="46"/>
    <s v="Harper HS"/>
    <x v="8"/>
    <s v="14.1"/>
    <s v=""/>
  </r>
  <r>
    <n v="1360"/>
    <n v="609711"/>
    <x v="46"/>
    <s v="Harper HS"/>
    <x v="8"/>
    <s v="14.1"/>
    <s v=""/>
  </r>
  <r>
    <n v="1360"/>
    <n v="609711"/>
    <x v="46"/>
    <s v="Harper HS"/>
    <x v="8"/>
    <s v="14.1"/>
    <s v=""/>
  </r>
  <r>
    <n v="1360"/>
    <n v="609711"/>
    <x v="46"/>
    <s v="Harper HS"/>
    <x v="8"/>
    <s v="14.1"/>
    <s v=""/>
  </r>
  <r>
    <n v="1360"/>
    <n v="609711"/>
    <x v="46"/>
    <s v="Harper HS"/>
    <x v="8"/>
    <s v="14.1"/>
    <s v=""/>
  </r>
  <r>
    <n v="1360"/>
    <n v="609711"/>
    <x v="46"/>
    <s v="Harper HS"/>
    <x v="8"/>
    <s v="14.1"/>
    <s v=""/>
  </r>
  <r>
    <n v="1360"/>
    <n v="609711"/>
    <x v="46"/>
    <s v="Harper HS"/>
    <x v="8"/>
    <s v="14.1"/>
    <s v=""/>
  </r>
  <r>
    <n v="1360"/>
    <n v="609711"/>
    <x v="46"/>
    <s v="Harper HS"/>
    <x v="8"/>
    <s v="14.1"/>
    <s v=""/>
  </r>
  <r>
    <n v="1360"/>
    <n v="609711"/>
    <x v="46"/>
    <s v="Harper HS"/>
    <x v="8"/>
    <s v="14.1"/>
    <s v=""/>
  </r>
  <r>
    <n v="1360"/>
    <n v="609711"/>
    <x v="46"/>
    <s v="Harper HS"/>
    <x v="8"/>
    <s v="14.1"/>
    <s v=""/>
  </r>
  <r>
    <n v="1360"/>
    <n v="609711"/>
    <x v="46"/>
    <s v="Harper HS"/>
    <x v="8"/>
    <s v="14.1"/>
    <s v=""/>
  </r>
  <r>
    <n v="1360"/>
    <n v="609711"/>
    <x v="46"/>
    <s v="Harper HS"/>
    <x v="8"/>
    <s v="14.1"/>
    <s v=""/>
  </r>
  <r>
    <n v="1360"/>
    <n v="609711"/>
    <x v="46"/>
    <s v="Harper HS"/>
    <x v="8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9"/>
    <s v="14.1"/>
    <s v=""/>
  </r>
  <r>
    <n v="1360"/>
    <n v="609711"/>
    <x v="46"/>
    <s v="Harper HS"/>
    <x v="10"/>
    <s v="14.1"/>
    <s v=""/>
  </r>
  <r>
    <n v="1360"/>
    <n v="609711"/>
    <x v="46"/>
    <s v="Harper HS"/>
    <x v="10"/>
    <s v="14.1"/>
    <s v=""/>
  </r>
  <r>
    <n v="1360"/>
    <n v="609711"/>
    <x v="46"/>
    <s v="Harper HS"/>
    <x v="10"/>
    <s v="14.1"/>
    <s v=""/>
  </r>
  <r>
    <n v="1360"/>
    <n v="609711"/>
    <x v="46"/>
    <s v="Harper HS"/>
    <x v="10"/>
    <s v="14.1"/>
    <s v=""/>
  </r>
  <r>
    <n v="1360"/>
    <n v="609711"/>
    <x v="46"/>
    <s v="Harper HS"/>
    <x v="10"/>
    <s v="14.1"/>
    <s v=""/>
  </r>
  <r>
    <n v="1360"/>
    <n v="609711"/>
    <x v="46"/>
    <s v="Harper HS"/>
    <x v="10"/>
    <s v="14.1"/>
    <s v=""/>
  </r>
  <r>
    <n v="1360"/>
    <n v="609711"/>
    <x v="46"/>
    <s v="Harper HS"/>
    <x v="10"/>
    <s v="14.1"/>
    <s v=""/>
  </r>
  <r>
    <n v="1360"/>
    <n v="609711"/>
    <x v="46"/>
    <s v="Harper HS"/>
    <x v="11"/>
    <s v="14.1"/>
    <s v=""/>
  </r>
  <r>
    <n v="1360"/>
    <n v="609711"/>
    <x v="46"/>
    <s v="Harper HS"/>
    <x v="15"/>
    <s v="14.1"/>
    <s v=""/>
  </r>
  <r>
    <n v="1360"/>
    <n v="609711"/>
    <x v="46"/>
    <s v="Harper HS"/>
    <x v="15"/>
    <s v="14.1"/>
    <s v=""/>
  </r>
  <r>
    <n v="1360"/>
    <n v="609711"/>
    <x v="46"/>
    <s v="Harper HS"/>
    <x v="15"/>
    <s v="14.1"/>
    <s v=""/>
  </r>
  <r>
    <n v="1380"/>
    <n v="609712"/>
    <x v="47"/>
    <s v="Hirsch HS"/>
    <x v="4"/>
    <s v="13.7"/>
    <s v=""/>
  </r>
  <r>
    <n v="1380"/>
    <n v="609712"/>
    <x v="47"/>
    <s v="Hirsch HS"/>
    <x v="6"/>
    <s v="13.7"/>
    <s v=""/>
  </r>
  <r>
    <n v="1380"/>
    <n v="609712"/>
    <x v="47"/>
    <s v="Hirsch HS"/>
    <x v="6"/>
    <s v="13.7"/>
    <s v=""/>
  </r>
  <r>
    <n v="1380"/>
    <n v="609712"/>
    <x v="47"/>
    <s v="Hirsch HS"/>
    <x v="6"/>
    <s v="13.7"/>
    <s v=""/>
  </r>
  <r>
    <n v="1380"/>
    <n v="609712"/>
    <x v="47"/>
    <s v="Hirsch HS"/>
    <x v="6"/>
    <s v="13.7"/>
    <s v=""/>
  </r>
  <r>
    <n v="1380"/>
    <n v="609712"/>
    <x v="47"/>
    <s v="Hirsch HS"/>
    <x v="6"/>
    <s v="13.7"/>
    <s v=""/>
  </r>
  <r>
    <n v="1380"/>
    <n v="609712"/>
    <x v="47"/>
    <s v="Hirsch HS"/>
    <x v="7"/>
    <s v="13.7"/>
    <s v=""/>
  </r>
  <r>
    <n v="1380"/>
    <n v="609712"/>
    <x v="47"/>
    <s v="Hirsch HS"/>
    <x v="7"/>
    <s v="13.7"/>
    <s v=""/>
  </r>
  <r>
    <n v="1380"/>
    <n v="609712"/>
    <x v="47"/>
    <s v="Hirsch HS"/>
    <x v="7"/>
    <s v="13.7"/>
    <s v=""/>
  </r>
  <r>
    <n v="1380"/>
    <n v="609712"/>
    <x v="47"/>
    <s v="Hirsch HS"/>
    <x v="7"/>
    <s v="13.7"/>
    <s v=""/>
  </r>
  <r>
    <n v="1380"/>
    <n v="609712"/>
    <x v="47"/>
    <s v="Hirsch HS"/>
    <x v="7"/>
    <s v="13.7"/>
    <s v=""/>
  </r>
  <r>
    <n v="1380"/>
    <n v="609712"/>
    <x v="47"/>
    <s v="Hirsch HS"/>
    <x v="8"/>
    <s v="13.7"/>
    <s v=""/>
  </r>
  <r>
    <n v="1380"/>
    <n v="609712"/>
    <x v="47"/>
    <s v="Hirsch HS"/>
    <x v="8"/>
    <s v="13.7"/>
    <s v=""/>
  </r>
  <r>
    <n v="1380"/>
    <n v="609712"/>
    <x v="47"/>
    <s v="Hirsch HS"/>
    <x v="8"/>
    <s v="13.7"/>
    <s v=""/>
  </r>
  <r>
    <n v="1380"/>
    <n v="609712"/>
    <x v="47"/>
    <s v="Hirsch HS"/>
    <x v="8"/>
    <s v="13.7"/>
    <s v=""/>
  </r>
  <r>
    <n v="1380"/>
    <n v="609712"/>
    <x v="47"/>
    <s v="Hirsch HS"/>
    <x v="8"/>
    <s v="13.7"/>
    <s v=""/>
  </r>
  <r>
    <n v="1380"/>
    <n v="609712"/>
    <x v="47"/>
    <s v="Hirsch HS"/>
    <x v="8"/>
    <s v="13.7"/>
    <s v=""/>
  </r>
  <r>
    <n v="1380"/>
    <n v="609712"/>
    <x v="47"/>
    <s v="Hirsch HS"/>
    <x v="8"/>
    <s v="13.7"/>
    <s v=""/>
  </r>
  <r>
    <n v="1380"/>
    <n v="609712"/>
    <x v="47"/>
    <s v="Hirsch HS"/>
    <x v="8"/>
    <s v="13.7"/>
    <s v=""/>
  </r>
  <r>
    <n v="1380"/>
    <n v="609712"/>
    <x v="47"/>
    <s v="Hirsch HS"/>
    <x v="8"/>
    <s v="13.7"/>
    <s v=""/>
  </r>
  <r>
    <n v="1380"/>
    <n v="609712"/>
    <x v="47"/>
    <s v="Hirsch HS"/>
    <x v="8"/>
    <s v="13.7"/>
    <s v=""/>
  </r>
  <r>
    <n v="1380"/>
    <n v="609712"/>
    <x v="47"/>
    <s v="Hirsch HS"/>
    <x v="8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9"/>
    <s v="13.7"/>
    <s v=""/>
  </r>
  <r>
    <n v="1380"/>
    <n v="609712"/>
    <x v="47"/>
    <s v="Hirsch HS"/>
    <x v="10"/>
    <s v="13.7"/>
    <s v=""/>
  </r>
  <r>
    <n v="1380"/>
    <n v="609712"/>
    <x v="47"/>
    <s v="Hirsch HS"/>
    <x v="10"/>
    <s v="13.7"/>
    <s v=""/>
  </r>
  <r>
    <n v="1380"/>
    <n v="609712"/>
    <x v="47"/>
    <s v="Hirsch HS"/>
    <x v="10"/>
    <s v="13.7"/>
    <s v=""/>
  </r>
  <r>
    <n v="1380"/>
    <n v="609712"/>
    <x v="47"/>
    <s v="Hirsch HS"/>
    <x v="10"/>
    <s v="13.7"/>
    <s v=""/>
  </r>
  <r>
    <n v="1380"/>
    <n v="609712"/>
    <x v="47"/>
    <s v="Hirsch HS"/>
    <x v="10"/>
    <s v="13.7"/>
    <s v=""/>
  </r>
  <r>
    <n v="1380"/>
    <n v="609712"/>
    <x v="47"/>
    <s v="Hirsch HS"/>
    <x v="10"/>
    <s v="13.7"/>
    <s v=""/>
  </r>
  <r>
    <n v="1380"/>
    <n v="609712"/>
    <x v="47"/>
    <s v="Hirsch HS"/>
    <x v="10"/>
    <s v="13.7"/>
    <s v=""/>
  </r>
  <r>
    <n v="1380"/>
    <n v="609712"/>
    <x v="47"/>
    <s v="Hirsch HS"/>
    <x v="10"/>
    <s v="13.7"/>
    <s v=""/>
  </r>
  <r>
    <n v="1380"/>
    <n v="609712"/>
    <x v="47"/>
    <s v="Hirsch HS"/>
    <x v="10"/>
    <s v="13.7"/>
    <s v=""/>
  </r>
  <r>
    <n v="1380"/>
    <n v="609712"/>
    <x v="47"/>
    <s v="Hirsch HS"/>
    <x v="10"/>
    <s v="13.7"/>
    <s v=""/>
  </r>
  <r>
    <n v="1380"/>
    <n v="609712"/>
    <x v="47"/>
    <s v="Hirsch HS"/>
    <x v="11"/>
    <s v="13.7"/>
    <s v=""/>
  </r>
  <r>
    <n v="1380"/>
    <n v="609712"/>
    <x v="47"/>
    <s v="Hirsch HS"/>
    <x v="11"/>
    <s v="13.7"/>
    <s v=""/>
  </r>
  <r>
    <n v="1380"/>
    <n v="609712"/>
    <x v="47"/>
    <s v="Hirsch HS"/>
    <x v="11"/>
    <s v="13.7"/>
    <s v=""/>
  </r>
  <r>
    <n v="1380"/>
    <n v="609712"/>
    <x v="47"/>
    <s v="Hirsch HS"/>
    <x v="11"/>
    <s v="13.7"/>
    <s v=""/>
  </r>
  <r>
    <n v="1380"/>
    <n v="609712"/>
    <x v="47"/>
    <s v="Hirsch HS"/>
    <x v="11"/>
    <s v="13.7"/>
    <s v=""/>
  </r>
  <r>
    <n v="1380"/>
    <n v="609712"/>
    <x v="47"/>
    <s v="Hirsch HS"/>
    <x v="11"/>
    <s v="13.7"/>
    <s v=""/>
  </r>
  <r>
    <n v="1380"/>
    <n v="609712"/>
    <x v="47"/>
    <s v="Hirsch HS"/>
    <x v="15"/>
    <s v="13.7"/>
    <s v=""/>
  </r>
  <r>
    <n v="1380"/>
    <n v="609712"/>
    <x v="47"/>
    <s v="Hirsch HS"/>
    <x v="15"/>
    <s v="13.7"/>
    <s v=""/>
  </r>
  <r>
    <n v="1940"/>
    <n v="609768"/>
    <x v="48"/>
    <s v="Hope CPHS"/>
    <x v="2"/>
    <s v="14.6"/>
    <s v=""/>
  </r>
  <r>
    <n v="1940"/>
    <n v="609768"/>
    <x v="48"/>
    <s v="Hope CPHS"/>
    <x v="2"/>
    <s v="14.6"/>
    <s v=""/>
  </r>
  <r>
    <n v="1940"/>
    <n v="609768"/>
    <x v="48"/>
    <s v="Hope CPHS"/>
    <x v="3"/>
    <s v="14.6"/>
    <s v=""/>
  </r>
  <r>
    <n v="1940"/>
    <n v="609768"/>
    <x v="48"/>
    <s v="Hope CPHS"/>
    <x v="4"/>
    <s v="14.6"/>
    <s v=""/>
  </r>
  <r>
    <n v="1940"/>
    <n v="609768"/>
    <x v="48"/>
    <s v="Hope CPHS"/>
    <x v="5"/>
    <s v="14.6"/>
    <s v=""/>
  </r>
  <r>
    <n v="1940"/>
    <n v="609768"/>
    <x v="48"/>
    <s v="Hope CPHS"/>
    <x v="5"/>
    <s v="14.6"/>
    <s v=""/>
  </r>
  <r>
    <n v="1940"/>
    <n v="609768"/>
    <x v="48"/>
    <s v="Hope CPHS"/>
    <x v="5"/>
    <s v="14.6"/>
    <s v=""/>
  </r>
  <r>
    <n v="1940"/>
    <n v="609768"/>
    <x v="48"/>
    <s v="Hope CPHS"/>
    <x v="5"/>
    <s v="14.6"/>
    <s v=""/>
  </r>
  <r>
    <n v="1940"/>
    <n v="609768"/>
    <x v="48"/>
    <s v="Hope CPHS"/>
    <x v="5"/>
    <s v="14.6"/>
    <s v=""/>
  </r>
  <r>
    <n v="1940"/>
    <n v="609768"/>
    <x v="48"/>
    <s v="Hope CPHS"/>
    <x v="5"/>
    <s v="14.6"/>
    <s v=""/>
  </r>
  <r>
    <n v="1940"/>
    <n v="609768"/>
    <x v="48"/>
    <s v="Hope CPHS"/>
    <x v="5"/>
    <s v="14.6"/>
    <s v=""/>
  </r>
  <r>
    <n v="1940"/>
    <n v="609768"/>
    <x v="48"/>
    <s v="Hope CPHS"/>
    <x v="6"/>
    <s v="14.6"/>
    <s v=""/>
  </r>
  <r>
    <n v="1940"/>
    <n v="609768"/>
    <x v="48"/>
    <s v="Hope CPHS"/>
    <x v="6"/>
    <s v="14.6"/>
    <s v=""/>
  </r>
  <r>
    <n v="1940"/>
    <n v="609768"/>
    <x v="48"/>
    <s v="Hope CPHS"/>
    <x v="6"/>
    <s v="14.6"/>
    <s v=""/>
  </r>
  <r>
    <n v="1940"/>
    <n v="609768"/>
    <x v="48"/>
    <s v="Hope CPHS"/>
    <x v="6"/>
    <s v="14.6"/>
    <s v=""/>
  </r>
  <r>
    <n v="1940"/>
    <n v="609768"/>
    <x v="48"/>
    <s v="Hope CPHS"/>
    <x v="6"/>
    <s v="14.6"/>
    <s v=""/>
  </r>
  <r>
    <n v="1940"/>
    <n v="609768"/>
    <x v="48"/>
    <s v="Hope CPHS"/>
    <x v="6"/>
    <s v="14.6"/>
    <s v=""/>
  </r>
  <r>
    <n v="1940"/>
    <n v="609768"/>
    <x v="48"/>
    <s v="Hope CPHS"/>
    <x v="6"/>
    <s v="14.6"/>
    <s v=""/>
  </r>
  <r>
    <n v="1940"/>
    <n v="609768"/>
    <x v="48"/>
    <s v="Hope CPHS"/>
    <x v="6"/>
    <s v="14.6"/>
    <s v=""/>
  </r>
  <r>
    <n v="1940"/>
    <n v="609768"/>
    <x v="48"/>
    <s v="Hope CPHS"/>
    <x v="6"/>
    <s v="14.6"/>
    <s v=""/>
  </r>
  <r>
    <n v="1940"/>
    <n v="609768"/>
    <x v="48"/>
    <s v="Hope CPHS"/>
    <x v="6"/>
    <s v="14.6"/>
    <s v=""/>
  </r>
  <r>
    <n v="1940"/>
    <n v="609768"/>
    <x v="48"/>
    <s v="Hope CPHS"/>
    <x v="6"/>
    <s v="14.6"/>
    <s v=""/>
  </r>
  <r>
    <n v="1940"/>
    <n v="609768"/>
    <x v="48"/>
    <s v="Hope CPHS"/>
    <x v="6"/>
    <s v="14.6"/>
    <s v=""/>
  </r>
  <r>
    <n v="1940"/>
    <n v="609768"/>
    <x v="48"/>
    <s v="Hope CPHS"/>
    <x v="6"/>
    <s v="14.6"/>
    <s v=""/>
  </r>
  <r>
    <n v="1940"/>
    <n v="609768"/>
    <x v="48"/>
    <s v="Hope CPHS"/>
    <x v="7"/>
    <s v="14.6"/>
    <s v=""/>
  </r>
  <r>
    <n v="1940"/>
    <n v="609768"/>
    <x v="48"/>
    <s v="Hope CPHS"/>
    <x v="7"/>
    <s v="14.6"/>
    <s v=""/>
  </r>
  <r>
    <n v="1940"/>
    <n v="609768"/>
    <x v="48"/>
    <s v="Hope CPHS"/>
    <x v="7"/>
    <s v="14.6"/>
    <s v=""/>
  </r>
  <r>
    <n v="1940"/>
    <n v="609768"/>
    <x v="48"/>
    <s v="Hope CPHS"/>
    <x v="7"/>
    <s v="14.6"/>
    <s v=""/>
  </r>
  <r>
    <n v="1940"/>
    <n v="609768"/>
    <x v="48"/>
    <s v="Hope CPHS"/>
    <x v="7"/>
    <s v="14.6"/>
    <s v=""/>
  </r>
  <r>
    <n v="1940"/>
    <n v="609768"/>
    <x v="48"/>
    <s v="Hope CPHS"/>
    <x v="7"/>
    <s v="14.6"/>
    <s v=""/>
  </r>
  <r>
    <n v="1940"/>
    <n v="609768"/>
    <x v="48"/>
    <s v="Hope CPHS"/>
    <x v="7"/>
    <s v="14.6"/>
    <s v=""/>
  </r>
  <r>
    <n v="1940"/>
    <n v="609768"/>
    <x v="48"/>
    <s v="Hope CPHS"/>
    <x v="7"/>
    <s v="14.6"/>
    <s v=""/>
  </r>
  <r>
    <n v="1940"/>
    <n v="609768"/>
    <x v="48"/>
    <s v="Hope CPHS"/>
    <x v="7"/>
    <s v="14.6"/>
    <s v=""/>
  </r>
  <r>
    <n v="1940"/>
    <n v="609768"/>
    <x v="48"/>
    <s v="Hope CPHS"/>
    <x v="7"/>
    <s v="14.6"/>
    <s v=""/>
  </r>
  <r>
    <n v="1940"/>
    <n v="609768"/>
    <x v="48"/>
    <s v="Hope CPHS"/>
    <x v="7"/>
    <s v="14.6"/>
    <s v=""/>
  </r>
  <r>
    <n v="1940"/>
    <n v="609768"/>
    <x v="48"/>
    <s v="Hope CPHS"/>
    <x v="7"/>
    <s v="14.6"/>
    <s v=""/>
  </r>
  <r>
    <n v="1940"/>
    <n v="609768"/>
    <x v="48"/>
    <s v="Hope CPHS"/>
    <x v="7"/>
    <s v="14.6"/>
    <s v=""/>
  </r>
  <r>
    <n v="1940"/>
    <n v="609768"/>
    <x v="48"/>
    <s v="Hope CPHS"/>
    <x v="7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8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9"/>
    <s v="14.6"/>
    <s v=""/>
  </r>
  <r>
    <n v="1940"/>
    <n v="609768"/>
    <x v="48"/>
    <s v="Hope CPHS"/>
    <x v="10"/>
    <s v="14.6"/>
    <s v=""/>
  </r>
  <r>
    <n v="1940"/>
    <n v="609768"/>
    <x v="48"/>
    <s v="Hope CPHS"/>
    <x v="10"/>
    <s v="14.6"/>
    <s v=""/>
  </r>
  <r>
    <n v="1940"/>
    <n v="609768"/>
    <x v="48"/>
    <s v="Hope CPHS"/>
    <x v="10"/>
    <s v="14.6"/>
    <s v=""/>
  </r>
  <r>
    <n v="1940"/>
    <n v="609768"/>
    <x v="48"/>
    <s v="Hope CPHS"/>
    <x v="10"/>
    <s v="14.6"/>
    <s v=""/>
  </r>
  <r>
    <n v="1940"/>
    <n v="609768"/>
    <x v="48"/>
    <s v="Hope CPHS"/>
    <x v="10"/>
    <s v="14.6"/>
    <s v=""/>
  </r>
  <r>
    <n v="1940"/>
    <n v="609768"/>
    <x v="48"/>
    <s v="Hope CPHS"/>
    <x v="11"/>
    <s v="14.6"/>
    <s v=""/>
  </r>
  <r>
    <n v="1940"/>
    <n v="609768"/>
    <x v="48"/>
    <s v="Hope CPHS"/>
    <x v="15"/>
    <s v="14.6"/>
    <s v=""/>
  </r>
  <r>
    <n v="1940"/>
    <n v="609768"/>
    <x v="48"/>
    <s v="Hope CPHS"/>
    <x v="16"/>
    <s v="14.6"/>
    <s v=""/>
  </r>
  <r>
    <n v="1670"/>
    <n v="609741"/>
    <x v="49"/>
    <s v="Hubbard HS"/>
    <x v="12"/>
    <s v="17.3"/>
    <s v=""/>
  </r>
  <r>
    <n v="1670"/>
    <n v="609741"/>
    <x v="49"/>
    <s v="Hubbard HS"/>
    <x v="12"/>
    <s v="17.3"/>
    <s v=""/>
  </r>
  <r>
    <n v="1670"/>
    <n v="609741"/>
    <x v="49"/>
    <s v="Hubbard HS"/>
    <x v="12"/>
    <s v="17.3"/>
    <s v=""/>
  </r>
  <r>
    <n v="1670"/>
    <n v="609741"/>
    <x v="49"/>
    <s v="Hubbard HS"/>
    <x v="12"/>
    <s v="17.3"/>
    <s v=""/>
  </r>
  <r>
    <n v="1670"/>
    <n v="609741"/>
    <x v="49"/>
    <s v="Hubbard HS"/>
    <x v="12"/>
    <s v="17.3"/>
    <s v=""/>
  </r>
  <r>
    <n v="1670"/>
    <n v="609741"/>
    <x v="49"/>
    <s v="Hubbard HS"/>
    <x v="13"/>
    <s v="17.3"/>
    <s v=""/>
  </r>
  <r>
    <n v="1670"/>
    <n v="609741"/>
    <x v="49"/>
    <s v="Hubbard HS"/>
    <x v="13"/>
    <s v="17.3"/>
    <s v=""/>
  </r>
  <r>
    <n v="1670"/>
    <n v="609741"/>
    <x v="49"/>
    <s v="Hubbard HS"/>
    <x v="13"/>
    <s v="17.3"/>
    <s v=""/>
  </r>
  <r>
    <n v="1670"/>
    <n v="609741"/>
    <x v="49"/>
    <s v="Hubbard HS"/>
    <x v="13"/>
    <s v="17.3"/>
    <s v=""/>
  </r>
  <r>
    <n v="1670"/>
    <n v="609741"/>
    <x v="49"/>
    <s v="Hubbard HS"/>
    <x v="13"/>
    <s v="17.3"/>
    <s v=""/>
  </r>
  <r>
    <n v="1670"/>
    <n v="609741"/>
    <x v="49"/>
    <s v="Hubbard HS"/>
    <x v="13"/>
    <s v="17.3"/>
    <s v=""/>
  </r>
  <r>
    <n v="1670"/>
    <n v="609741"/>
    <x v="49"/>
    <s v="Hubbard HS"/>
    <x v="0"/>
    <s v="17.3"/>
    <s v=""/>
  </r>
  <r>
    <n v="1670"/>
    <n v="609741"/>
    <x v="49"/>
    <s v="Hubbard HS"/>
    <x v="0"/>
    <s v="17.3"/>
    <s v=""/>
  </r>
  <r>
    <n v="1670"/>
    <n v="609741"/>
    <x v="49"/>
    <s v="Hubbard HS"/>
    <x v="0"/>
    <s v="17.3"/>
    <s v=""/>
  </r>
  <r>
    <n v="1670"/>
    <n v="609741"/>
    <x v="49"/>
    <s v="Hubbard HS"/>
    <x v="0"/>
    <s v="17.3"/>
    <s v=""/>
  </r>
  <r>
    <n v="1670"/>
    <n v="609741"/>
    <x v="49"/>
    <s v="Hubbard HS"/>
    <x v="1"/>
    <s v="17.3"/>
    <s v=""/>
  </r>
  <r>
    <n v="1670"/>
    <n v="609741"/>
    <x v="49"/>
    <s v="Hubbard HS"/>
    <x v="1"/>
    <s v="17.3"/>
    <s v=""/>
  </r>
  <r>
    <n v="1670"/>
    <n v="609741"/>
    <x v="49"/>
    <s v="Hubbard HS"/>
    <x v="1"/>
    <s v="17.3"/>
    <s v=""/>
  </r>
  <r>
    <n v="1670"/>
    <n v="609741"/>
    <x v="49"/>
    <s v="Hubbard HS"/>
    <x v="1"/>
    <s v="17.3"/>
    <s v=""/>
  </r>
  <r>
    <n v="1670"/>
    <n v="609741"/>
    <x v="49"/>
    <s v="Hubbard HS"/>
    <x v="1"/>
    <s v="17.3"/>
    <s v=""/>
  </r>
  <r>
    <n v="1670"/>
    <n v="609741"/>
    <x v="49"/>
    <s v="Hubbard HS"/>
    <x v="1"/>
    <s v="17.3"/>
    <s v=""/>
  </r>
  <r>
    <n v="1670"/>
    <n v="609741"/>
    <x v="49"/>
    <s v="Hubbard HS"/>
    <x v="1"/>
    <s v="17.3"/>
    <s v=""/>
  </r>
  <r>
    <n v="1670"/>
    <n v="609741"/>
    <x v="49"/>
    <s v="Hubbard HS"/>
    <x v="1"/>
    <s v="17.3"/>
    <s v=""/>
  </r>
  <r>
    <n v="1670"/>
    <n v="609741"/>
    <x v="49"/>
    <s v="Hubbard HS"/>
    <x v="1"/>
    <s v="17.3"/>
    <s v=""/>
  </r>
  <r>
    <n v="1670"/>
    <n v="609741"/>
    <x v="49"/>
    <s v="Hubbard HS"/>
    <x v="1"/>
    <s v="17.3"/>
    <s v=""/>
  </r>
  <r>
    <n v="1670"/>
    <n v="609741"/>
    <x v="49"/>
    <s v="Hubbard HS"/>
    <x v="1"/>
    <s v="17.3"/>
    <s v=""/>
  </r>
  <r>
    <n v="1670"/>
    <n v="609741"/>
    <x v="49"/>
    <s v="Hubbard HS"/>
    <x v="1"/>
    <s v="17.3"/>
    <s v=""/>
  </r>
  <r>
    <n v="1670"/>
    <n v="609741"/>
    <x v="49"/>
    <s v="Hubbard HS"/>
    <x v="1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2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3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4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5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6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7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8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9"/>
    <s v="17.3"/>
    <s v=""/>
  </r>
  <r>
    <n v="1670"/>
    <n v="609741"/>
    <x v="49"/>
    <s v="Hubbard HS"/>
    <x v="10"/>
    <s v="17.3"/>
    <s v=""/>
  </r>
  <r>
    <n v="1670"/>
    <n v="609741"/>
    <x v="49"/>
    <s v="Hubbard HS"/>
    <x v="10"/>
    <s v="17.3"/>
    <s v=""/>
  </r>
  <r>
    <n v="1670"/>
    <n v="609741"/>
    <x v="49"/>
    <s v="Hubbard HS"/>
    <x v="10"/>
    <s v="17.3"/>
    <s v=""/>
  </r>
  <r>
    <n v="1670"/>
    <n v="609741"/>
    <x v="49"/>
    <s v="Hubbard HS"/>
    <x v="10"/>
    <s v="17.3"/>
    <s v=""/>
  </r>
  <r>
    <n v="1670"/>
    <n v="609741"/>
    <x v="49"/>
    <s v="Hubbard HS"/>
    <x v="10"/>
    <s v="17.3"/>
    <s v=""/>
  </r>
  <r>
    <n v="1670"/>
    <n v="609741"/>
    <x v="49"/>
    <s v="Hubbard HS"/>
    <x v="10"/>
    <s v="17.3"/>
    <s v=""/>
  </r>
  <r>
    <n v="1670"/>
    <n v="609741"/>
    <x v="49"/>
    <s v="Hubbard HS"/>
    <x v="10"/>
    <s v="17.3"/>
    <s v=""/>
  </r>
  <r>
    <n v="1670"/>
    <n v="609741"/>
    <x v="49"/>
    <s v="Hubbard HS"/>
    <x v="10"/>
    <s v="17.3"/>
    <s v=""/>
  </r>
  <r>
    <n v="1670"/>
    <n v="609741"/>
    <x v="49"/>
    <s v="Hubbard HS"/>
    <x v="10"/>
    <s v="17.3"/>
    <s v=""/>
  </r>
  <r>
    <n v="1670"/>
    <n v="609741"/>
    <x v="49"/>
    <s v="Hubbard HS"/>
    <x v="10"/>
    <s v="17.3"/>
    <s v=""/>
  </r>
  <r>
    <n v="1670"/>
    <n v="609741"/>
    <x v="49"/>
    <s v="Hubbard HS"/>
    <x v="10"/>
    <s v="17.3"/>
    <s v=""/>
  </r>
  <r>
    <n v="1670"/>
    <n v="609741"/>
    <x v="49"/>
    <s v="Hubbard HS"/>
    <x v="10"/>
    <s v="17.3"/>
    <s v=""/>
  </r>
  <r>
    <n v="1670"/>
    <n v="609741"/>
    <x v="49"/>
    <s v="Hubbard HS"/>
    <x v="10"/>
    <s v="17.3"/>
    <s v=""/>
  </r>
  <r>
    <n v="1670"/>
    <n v="609741"/>
    <x v="49"/>
    <s v="Hubbard HS"/>
    <x v="10"/>
    <s v="17.3"/>
    <s v=""/>
  </r>
  <r>
    <n v="1670"/>
    <n v="609741"/>
    <x v="49"/>
    <s v="Hubbard HS"/>
    <x v="11"/>
    <s v="17.3"/>
    <s v=""/>
  </r>
  <r>
    <n v="1670"/>
    <n v="609741"/>
    <x v="49"/>
    <s v="Hubbard HS"/>
    <x v="11"/>
    <s v="17.3"/>
    <s v=""/>
  </r>
  <r>
    <n v="1670"/>
    <n v="609741"/>
    <x v="49"/>
    <s v="Hubbard HS"/>
    <x v="11"/>
    <s v="17.3"/>
    <s v=""/>
  </r>
  <r>
    <n v="1670"/>
    <n v="609741"/>
    <x v="49"/>
    <s v="Hubbard HS"/>
    <x v="11"/>
    <s v="17.3"/>
    <s v=""/>
  </r>
  <r>
    <n v="1670"/>
    <n v="609741"/>
    <x v="49"/>
    <s v="Hubbard HS"/>
    <x v="11"/>
    <s v="17.3"/>
    <s v=""/>
  </r>
  <r>
    <n v="1670"/>
    <n v="609741"/>
    <x v="49"/>
    <s v="Hubbard HS"/>
    <x v="11"/>
    <s v="17.3"/>
    <s v=""/>
  </r>
  <r>
    <n v="1670"/>
    <n v="609741"/>
    <x v="49"/>
    <s v="Hubbard HS"/>
    <x v="15"/>
    <s v="17.3"/>
    <s v=""/>
  </r>
  <r>
    <n v="1670"/>
    <n v="609741"/>
    <x v="49"/>
    <s v="Hubbard HS"/>
    <x v="15"/>
    <s v="17.3"/>
    <s v=""/>
  </r>
  <r>
    <n v="1670"/>
    <n v="609741"/>
    <x v="49"/>
    <s v="Hubbard HS"/>
    <x v="15"/>
    <s v="17.3"/>
    <s v=""/>
  </r>
  <r>
    <n v="1670"/>
    <n v="609741"/>
    <x v="49"/>
    <s v="Hubbard HS"/>
    <x v="15"/>
    <s v="17.3"/>
    <s v=""/>
  </r>
  <r>
    <n v="1390"/>
    <n v="609713"/>
    <x v="50"/>
    <s v="Hyde Park HS"/>
    <x v="1"/>
    <s v="14.9"/>
    <s v=""/>
  </r>
  <r>
    <n v="1390"/>
    <n v="609713"/>
    <x v="50"/>
    <s v="Hyde Park HS"/>
    <x v="2"/>
    <s v="14.9"/>
    <s v=""/>
  </r>
  <r>
    <n v="1390"/>
    <n v="609713"/>
    <x v="50"/>
    <s v="Hyde Park HS"/>
    <x v="2"/>
    <s v="14.9"/>
    <s v=""/>
  </r>
  <r>
    <n v="1390"/>
    <n v="609713"/>
    <x v="50"/>
    <s v="Hyde Park HS"/>
    <x v="3"/>
    <s v="14.9"/>
    <s v=""/>
  </r>
  <r>
    <n v="1390"/>
    <n v="609713"/>
    <x v="50"/>
    <s v="Hyde Park HS"/>
    <x v="3"/>
    <s v="14.9"/>
    <s v=""/>
  </r>
  <r>
    <n v="1390"/>
    <n v="609713"/>
    <x v="50"/>
    <s v="Hyde Park HS"/>
    <x v="3"/>
    <s v="14.9"/>
    <s v=""/>
  </r>
  <r>
    <n v="1390"/>
    <n v="609713"/>
    <x v="50"/>
    <s v="Hyde Park HS"/>
    <x v="3"/>
    <s v="14.9"/>
    <s v=""/>
  </r>
  <r>
    <n v="1390"/>
    <n v="609713"/>
    <x v="50"/>
    <s v="Hyde Park HS"/>
    <x v="3"/>
    <s v="14.9"/>
    <s v=""/>
  </r>
  <r>
    <n v="1390"/>
    <n v="609713"/>
    <x v="50"/>
    <s v="Hyde Park HS"/>
    <x v="3"/>
    <s v="14.9"/>
    <s v=""/>
  </r>
  <r>
    <n v="1390"/>
    <n v="609713"/>
    <x v="50"/>
    <s v="Hyde Park HS"/>
    <x v="3"/>
    <s v="14.9"/>
    <s v=""/>
  </r>
  <r>
    <n v="1390"/>
    <n v="609713"/>
    <x v="50"/>
    <s v="Hyde Park HS"/>
    <x v="3"/>
    <s v="14.9"/>
    <s v=""/>
  </r>
  <r>
    <n v="1390"/>
    <n v="609713"/>
    <x v="50"/>
    <s v="Hyde Park HS"/>
    <x v="3"/>
    <s v="14.9"/>
    <s v=""/>
  </r>
  <r>
    <n v="1390"/>
    <n v="609713"/>
    <x v="50"/>
    <s v="Hyde Park HS"/>
    <x v="3"/>
    <s v="14.9"/>
    <s v=""/>
  </r>
  <r>
    <n v="1390"/>
    <n v="609713"/>
    <x v="50"/>
    <s v="Hyde Park HS"/>
    <x v="3"/>
    <s v="14.9"/>
    <s v=""/>
  </r>
  <r>
    <n v="1390"/>
    <n v="609713"/>
    <x v="50"/>
    <s v="Hyde Park HS"/>
    <x v="3"/>
    <s v="14.9"/>
    <s v=""/>
  </r>
  <r>
    <n v="1390"/>
    <n v="609713"/>
    <x v="50"/>
    <s v="Hyde Park HS"/>
    <x v="3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4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5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6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7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8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9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0"/>
    <s v="14.9"/>
    <s v=""/>
  </r>
  <r>
    <n v="1390"/>
    <n v="609713"/>
    <x v="50"/>
    <s v="Hyde Park HS"/>
    <x v="11"/>
    <s v="14.9"/>
    <s v=""/>
  </r>
  <r>
    <n v="1390"/>
    <n v="609713"/>
    <x v="50"/>
    <s v="Hyde Park HS"/>
    <x v="11"/>
    <s v="14.9"/>
    <s v=""/>
  </r>
  <r>
    <n v="1390"/>
    <n v="609713"/>
    <x v="50"/>
    <s v="Hyde Park HS"/>
    <x v="11"/>
    <s v="14.9"/>
    <s v=""/>
  </r>
  <r>
    <n v="1390"/>
    <n v="609713"/>
    <x v="50"/>
    <s v="Hyde Park HS"/>
    <x v="11"/>
    <s v="14.9"/>
    <s v=""/>
  </r>
  <r>
    <n v="1390"/>
    <n v="609713"/>
    <x v="50"/>
    <s v="Hyde Park HS"/>
    <x v="11"/>
    <s v="14.9"/>
    <s v=""/>
  </r>
  <r>
    <n v="1390"/>
    <n v="609713"/>
    <x v="50"/>
    <s v="Hyde Park HS"/>
    <x v="11"/>
    <s v="14.9"/>
    <s v=""/>
  </r>
  <r>
    <n v="1390"/>
    <n v="609713"/>
    <x v="50"/>
    <s v="Hyde Park HS"/>
    <x v="11"/>
    <s v="14.9"/>
    <s v=""/>
  </r>
  <r>
    <n v="1390"/>
    <n v="609713"/>
    <x v="50"/>
    <s v="Hyde Park HS"/>
    <x v="15"/>
    <s v="14.9"/>
    <s v=""/>
  </r>
  <r>
    <n v="7680"/>
    <n v="610384"/>
    <x v="51"/>
    <s v="Infinity HS"/>
    <x v="14"/>
    <s v="18.2"/>
    <s v="Performance"/>
  </r>
  <r>
    <n v="7680"/>
    <n v="610384"/>
    <x v="51"/>
    <s v="Infinity HS"/>
    <x v="13"/>
    <s v="18.2"/>
    <s v="Performance"/>
  </r>
  <r>
    <n v="7680"/>
    <n v="610384"/>
    <x v="51"/>
    <s v="Infinity HS"/>
    <x v="0"/>
    <s v="18.2"/>
    <s v="Performance"/>
  </r>
  <r>
    <n v="7680"/>
    <n v="610384"/>
    <x v="51"/>
    <s v="Infinity HS"/>
    <x v="0"/>
    <s v="18.2"/>
    <s v="Performance"/>
  </r>
  <r>
    <n v="7680"/>
    <n v="610384"/>
    <x v="51"/>
    <s v="Infinity HS"/>
    <x v="0"/>
    <s v="18.2"/>
    <s v="Performance"/>
  </r>
  <r>
    <n v="7680"/>
    <n v="610384"/>
    <x v="51"/>
    <s v="Infinity HS"/>
    <x v="1"/>
    <s v="18.2"/>
    <s v="Performance"/>
  </r>
  <r>
    <n v="7680"/>
    <n v="610384"/>
    <x v="51"/>
    <s v="Infinity HS"/>
    <x v="1"/>
    <s v="18.2"/>
    <s v="Performance"/>
  </r>
  <r>
    <n v="7680"/>
    <n v="610384"/>
    <x v="51"/>
    <s v="Infinity HS"/>
    <x v="1"/>
    <s v="18.2"/>
    <s v="Performance"/>
  </r>
  <r>
    <n v="7680"/>
    <n v="610384"/>
    <x v="51"/>
    <s v="Infinity HS"/>
    <x v="1"/>
    <s v="18.2"/>
    <s v="Performance"/>
  </r>
  <r>
    <n v="7680"/>
    <n v="610384"/>
    <x v="51"/>
    <s v="Infinity HS"/>
    <x v="2"/>
    <s v="18.2"/>
    <s v="Performance"/>
  </r>
  <r>
    <n v="7680"/>
    <n v="610384"/>
    <x v="51"/>
    <s v="Infinity HS"/>
    <x v="2"/>
    <s v="18.2"/>
    <s v="Performance"/>
  </r>
  <r>
    <n v="7680"/>
    <n v="610384"/>
    <x v="51"/>
    <s v="Infinity HS"/>
    <x v="2"/>
    <s v="18.2"/>
    <s v="Performance"/>
  </r>
  <r>
    <n v="7680"/>
    <n v="610384"/>
    <x v="51"/>
    <s v="Infinity HS"/>
    <x v="2"/>
    <s v="18.2"/>
    <s v="Performance"/>
  </r>
  <r>
    <n v="7680"/>
    <n v="610384"/>
    <x v="51"/>
    <s v="Infinity HS"/>
    <x v="2"/>
    <s v="18.2"/>
    <s v="Performance"/>
  </r>
  <r>
    <n v="7680"/>
    <n v="610384"/>
    <x v="51"/>
    <s v="Infinity HS"/>
    <x v="2"/>
    <s v="18.2"/>
    <s v="Performance"/>
  </r>
  <r>
    <n v="7680"/>
    <n v="610384"/>
    <x v="51"/>
    <s v="Infinity HS"/>
    <x v="3"/>
    <s v="18.2"/>
    <s v="Performance"/>
  </r>
  <r>
    <n v="7680"/>
    <n v="610384"/>
    <x v="51"/>
    <s v="Infinity HS"/>
    <x v="3"/>
    <s v="18.2"/>
    <s v="Performance"/>
  </r>
  <r>
    <n v="7680"/>
    <n v="610384"/>
    <x v="51"/>
    <s v="Infinity HS"/>
    <x v="3"/>
    <s v="18.2"/>
    <s v="Performance"/>
  </r>
  <r>
    <n v="7680"/>
    <n v="610384"/>
    <x v="51"/>
    <s v="Infinity HS"/>
    <x v="3"/>
    <s v="18.2"/>
    <s v="Performance"/>
  </r>
  <r>
    <n v="7680"/>
    <n v="610384"/>
    <x v="51"/>
    <s v="Infinity HS"/>
    <x v="3"/>
    <s v="18.2"/>
    <s v="Performance"/>
  </r>
  <r>
    <n v="7680"/>
    <n v="610384"/>
    <x v="51"/>
    <s v="Infinity HS"/>
    <x v="3"/>
    <s v="18.2"/>
    <s v="Performance"/>
  </r>
  <r>
    <n v="7680"/>
    <n v="610384"/>
    <x v="51"/>
    <s v="Infinity HS"/>
    <x v="3"/>
    <s v="18.2"/>
    <s v="Performance"/>
  </r>
  <r>
    <n v="7680"/>
    <n v="610384"/>
    <x v="51"/>
    <s v="Infinity HS"/>
    <x v="3"/>
    <s v="18.2"/>
    <s v="Performance"/>
  </r>
  <r>
    <n v="7680"/>
    <n v="610384"/>
    <x v="51"/>
    <s v="Infinity HS"/>
    <x v="3"/>
    <s v="18.2"/>
    <s v="Performance"/>
  </r>
  <r>
    <n v="7680"/>
    <n v="610384"/>
    <x v="51"/>
    <s v="Infinity HS"/>
    <x v="3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4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5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6"/>
    <s v="18.2"/>
    <s v="Performance"/>
  </r>
  <r>
    <n v="7680"/>
    <n v="610384"/>
    <x v="51"/>
    <s v="Infinity HS"/>
    <x v="7"/>
    <s v="18.2"/>
    <s v="Performance"/>
  </r>
  <r>
    <n v="7680"/>
    <n v="610384"/>
    <x v="51"/>
    <s v="Infinity HS"/>
    <x v="7"/>
    <s v="18.2"/>
    <s v="Performance"/>
  </r>
  <r>
    <n v="7680"/>
    <n v="610384"/>
    <x v="51"/>
    <s v="Infinity HS"/>
    <x v="7"/>
    <s v="18.2"/>
    <s v="Performance"/>
  </r>
  <r>
    <n v="7680"/>
    <n v="610384"/>
    <x v="51"/>
    <s v="Infinity HS"/>
    <x v="7"/>
    <s v="18.2"/>
    <s v="Performance"/>
  </r>
  <r>
    <n v="7680"/>
    <n v="610384"/>
    <x v="51"/>
    <s v="Infinity HS"/>
    <x v="7"/>
    <s v="18.2"/>
    <s v="Performance"/>
  </r>
  <r>
    <n v="7680"/>
    <n v="610384"/>
    <x v="51"/>
    <s v="Infinity HS"/>
    <x v="7"/>
    <s v="18.2"/>
    <s v="Performance"/>
  </r>
  <r>
    <n v="7680"/>
    <n v="610384"/>
    <x v="51"/>
    <s v="Infinity HS"/>
    <x v="7"/>
    <s v="18.2"/>
    <s v="Performance"/>
  </r>
  <r>
    <n v="7680"/>
    <n v="610384"/>
    <x v="51"/>
    <s v="Infinity HS"/>
    <x v="7"/>
    <s v="18.2"/>
    <s v="Performance"/>
  </r>
  <r>
    <n v="7680"/>
    <n v="610384"/>
    <x v="51"/>
    <s v="Infinity HS"/>
    <x v="7"/>
    <s v="18.2"/>
    <s v="Performance"/>
  </r>
  <r>
    <n v="7680"/>
    <n v="610384"/>
    <x v="51"/>
    <s v="Infinity HS"/>
    <x v="7"/>
    <s v="18.2"/>
    <s v="Performance"/>
  </r>
  <r>
    <n v="7680"/>
    <n v="610384"/>
    <x v="51"/>
    <s v="Infinity HS"/>
    <x v="7"/>
    <s v="18.2"/>
    <s v="Performance"/>
  </r>
  <r>
    <n v="7680"/>
    <n v="610384"/>
    <x v="51"/>
    <s v="Infinity HS"/>
    <x v="7"/>
    <s v="18.2"/>
    <s v="Performance"/>
  </r>
  <r>
    <n v="7680"/>
    <n v="610384"/>
    <x v="51"/>
    <s v="Infinity HS"/>
    <x v="7"/>
    <s v="18.2"/>
    <s v="Performance"/>
  </r>
  <r>
    <n v="7680"/>
    <n v="610384"/>
    <x v="51"/>
    <s v="Infinity HS"/>
    <x v="8"/>
    <s v="18.2"/>
    <s v="Performance"/>
  </r>
  <r>
    <n v="7680"/>
    <n v="610384"/>
    <x v="51"/>
    <s v="Infinity HS"/>
    <x v="8"/>
    <s v="18.2"/>
    <s v="Performance"/>
  </r>
  <r>
    <n v="7680"/>
    <n v="610384"/>
    <x v="51"/>
    <s v="Infinity HS"/>
    <x v="8"/>
    <s v="18.2"/>
    <s v="Performance"/>
  </r>
  <r>
    <n v="7680"/>
    <n v="610384"/>
    <x v="51"/>
    <s v="Infinity HS"/>
    <x v="8"/>
    <s v="18.2"/>
    <s v="Performance"/>
  </r>
  <r>
    <n v="7680"/>
    <n v="610384"/>
    <x v="51"/>
    <s v="Infinity HS"/>
    <x v="8"/>
    <s v="18.2"/>
    <s v="Performance"/>
  </r>
  <r>
    <n v="7680"/>
    <n v="610384"/>
    <x v="51"/>
    <s v="Infinity HS"/>
    <x v="9"/>
    <s v="18.2"/>
    <s v="Performance"/>
  </r>
  <r>
    <n v="7680"/>
    <n v="610384"/>
    <x v="51"/>
    <s v="Infinity HS"/>
    <x v="9"/>
    <s v="18.2"/>
    <s v="Performance"/>
  </r>
  <r>
    <n v="7680"/>
    <n v="610384"/>
    <x v="51"/>
    <s v="Infinity HS"/>
    <x v="9"/>
    <s v="18.2"/>
    <s v="Performance"/>
  </r>
  <r>
    <n v="7680"/>
    <n v="610384"/>
    <x v="51"/>
    <s v="Infinity HS"/>
    <x v="10"/>
    <s v="18.2"/>
    <s v="Performance"/>
  </r>
  <r>
    <n v="8026"/>
    <n v="400104"/>
    <x v="52"/>
    <s v="Instituto Health Acad HS"/>
    <x v="12"/>
    <s v="16.7"/>
    <s v="Charter"/>
  </r>
  <r>
    <n v="8026"/>
    <n v="400104"/>
    <x v="52"/>
    <s v="Instituto Health Acad HS"/>
    <x v="0"/>
    <s v="16.7"/>
    <s v="Charter"/>
  </r>
  <r>
    <n v="8026"/>
    <n v="400104"/>
    <x v="52"/>
    <s v="Instituto Health Acad HS"/>
    <x v="0"/>
    <s v="16.7"/>
    <s v="Charter"/>
  </r>
  <r>
    <n v="8026"/>
    <n v="400104"/>
    <x v="52"/>
    <s v="Instituto Health Acad HS"/>
    <x v="0"/>
    <s v="16.7"/>
    <s v="Charter"/>
  </r>
  <r>
    <n v="8026"/>
    <n v="400104"/>
    <x v="52"/>
    <s v="Instituto Health Acad HS"/>
    <x v="0"/>
    <s v="16.7"/>
    <s v="Charter"/>
  </r>
  <r>
    <n v="8026"/>
    <n v="400104"/>
    <x v="52"/>
    <s v="Instituto Health Acad HS"/>
    <x v="0"/>
    <s v="16.7"/>
    <s v="Charter"/>
  </r>
  <r>
    <n v="8026"/>
    <n v="400104"/>
    <x v="52"/>
    <s v="Instituto Health Acad HS"/>
    <x v="0"/>
    <s v="16.7"/>
    <s v="Charter"/>
  </r>
  <r>
    <n v="8026"/>
    <n v="400104"/>
    <x v="52"/>
    <s v="Instituto Health Acad HS"/>
    <x v="1"/>
    <s v="16.7"/>
    <s v="Charter"/>
  </r>
  <r>
    <n v="8026"/>
    <n v="400104"/>
    <x v="52"/>
    <s v="Instituto Health Acad HS"/>
    <x v="1"/>
    <s v="16.7"/>
    <s v="Charter"/>
  </r>
  <r>
    <n v="8026"/>
    <n v="400104"/>
    <x v="52"/>
    <s v="Instituto Health Acad HS"/>
    <x v="1"/>
    <s v="16.7"/>
    <s v="Charter"/>
  </r>
  <r>
    <n v="8026"/>
    <n v="400104"/>
    <x v="52"/>
    <s v="Instituto Health Acad HS"/>
    <x v="1"/>
    <s v="16.7"/>
    <s v="Charter"/>
  </r>
  <r>
    <n v="8026"/>
    <n v="400104"/>
    <x v="52"/>
    <s v="Instituto Health Acad HS"/>
    <x v="1"/>
    <s v="16.7"/>
    <s v="Charter"/>
  </r>
  <r>
    <n v="8026"/>
    <n v="400104"/>
    <x v="52"/>
    <s v="Instituto Health Acad HS"/>
    <x v="1"/>
    <s v="16.7"/>
    <s v="Charter"/>
  </r>
  <r>
    <n v="8026"/>
    <n v="400104"/>
    <x v="52"/>
    <s v="Instituto Health Acad HS"/>
    <x v="1"/>
    <s v="16.7"/>
    <s v="Charter"/>
  </r>
  <r>
    <n v="8026"/>
    <n v="400104"/>
    <x v="52"/>
    <s v="Instituto Health Acad HS"/>
    <x v="2"/>
    <s v="16.7"/>
    <s v="Charter"/>
  </r>
  <r>
    <n v="8026"/>
    <n v="400104"/>
    <x v="52"/>
    <s v="Instituto Health Acad HS"/>
    <x v="2"/>
    <s v="16.7"/>
    <s v="Charter"/>
  </r>
  <r>
    <n v="8026"/>
    <n v="400104"/>
    <x v="52"/>
    <s v="Instituto Health Acad HS"/>
    <x v="2"/>
    <s v="16.7"/>
    <s v="Charter"/>
  </r>
  <r>
    <n v="8026"/>
    <n v="400104"/>
    <x v="52"/>
    <s v="Instituto Health Acad HS"/>
    <x v="2"/>
    <s v="16.7"/>
    <s v="Charter"/>
  </r>
  <r>
    <n v="8026"/>
    <n v="400104"/>
    <x v="52"/>
    <s v="Instituto Health Acad HS"/>
    <x v="2"/>
    <s v="16.7"/>
    <s v="Charter"/>
  </r>
  <r>
    <n v="8026"/>
    <n v="400104"/>
    <x v="52"/>
    <s v="Instituto Health Acad HS"/>
    <x v="2"/>
    <s v="16.7"/>
    <s v="Charter"/>
  </r>
  <r>
    <n v="8026"/>
    <n v="400104"/>
    <x v="52"/>
    <s v="Instituto Health Acad HS"/>
    <x v="2"/>
    <s v="16.7"/>
    <s v="Charter"/>
  </r>
  <r>
    <n v="8026"/>
    <n v="400104"/>
    <x v="52"/>
    <s v="Instituto Health Acad HS"/>
    <x v="2"/>
    <s v="16.7"/>
    <s v="Charter"/>
  </r>
  <r>
    <n v="8026"/>
    <n v="400104"/>
    <x v="52"/>
    <s v="Instituto Health Acad HS"/>
    <x v="2"/>
    <s v="16.7"/>
    <s v="Charter"/>
  </r>
  <r>
    <n v="8026"/>
    <n v="400104"/>
    <x v="52"/>
    <s v="Instituto Health Acad HS"/>
    <x v="2"/>
    <s v="16.7"/>
    <s v="Charter"/>
  </r>
  <r>
    <n v="8026"/>
    <n v="400104"/>
    <x v="52"/>
    <s v="Instituto Health Acad HS"/>
    <x v="2"/>
    <s v="16.7"/>
    <s v="Charter"/>
  </r>
  <r>
    <n v="8026"/>
    <n v="400104"/>
    <x v="52"/>
    <s v="Instituto Health Acad HS"/>
    <x v="2"/>
    <s v="16.7"/>
    <s v="Charter"/>
  </r>
  <r>
    <n v="8026"/>
    <n v="400104"/>
    <x v="52"/>
    <s v="Instituto Health Acad HS"/>
    <x v="2"/>
    <s v="16.7"/>
    <s v="Charter"/>
  </r>
  <r>
    <n v="8026"/>
    <n v="400104"/>
    <x v="52"/>
    <s v="Instituto Health Acad HS"/>
    <x v="2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3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4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5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6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7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8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9"/>
    <s v="16.7"/>
    <s v="Charter"/>
  </r>
  <r>
    <n v="8026"/>
    <n v="400104"/>
    <x v="52"/>
    <s v="Instituto Health Acad HS"/>
    <x v="10"/>
    <s v="16.7"/>
    <s v="Charter"/>
  </r>
  <r>
    <n v="8026"/>
    <n v="400104"/>
    <x v="52"/>
    <s v="Instituto Health Acad HS"/>
    <x v="10"/>
    <s v="16.7"/>
    <s v="Charter"/>
  </r>
  <r>
    <n v="8026"/>
    <n v="400104"/>
    <x v="52"/>
    <s v="Instituto Health Acad HS"/>
    <x v="10"/>
    <s v="16.7"/>
    <s v="Charter"/>
  </r>
  <r>
    <n v="8026"/>
    <n v="400104"/>
    <x v="52"/>
    <s v="Instituto Health Acad HS"/>
    <x v="10"/>
    <s v="16.7"/>
    <s v="Charter"/>
  </r>
  <r>
    <n v="8026"/>
    <n v="400104"/>
    <x v="52"/>
    <s v="Instituto Health Acad HS"/>
    <x v="10"/>
    <s v="16.7"/>
    <s v="Charter"/>
  </r>
  <r>
    <n v="8026"/>
    <n v="400104"/>
    <x v="52"/>
    <s v="Instituto Health Acad HS"/>
    <x v="10"/>
    <s v="16.7"/>
    <s v="Charter"/>
  </r>
  <r>
    <n v="8026"/>
    <n v="400104"/>
    <x v="52"/>
    <s v="Instituto Health Acad HS"/>
    <x v="10"/>
    <s v="16.7"/>
    <s v="Charter"/>
  </r>
  <r>
    <n v="1060"/>
    <n v="609678"/>
    <x v="53"/>
    <s v="Jones CPHS"/>
    <x v="20"/>
    <s v="26.3"/>
    <s v="Selective Enrollment"/>
  </r>
  <r>
    <n v="1060"/>
    <n v="609678"/>
    <x v="53"/>
    <s v="Jones CPHS"/>
    <x v="20"/>
    <s v="26.3"/>
    <s v="Selective Enrollment"/>
  </r>
  <r>
    <n v="1060"/>
    <n v="609678"/>
    <x v="53"/>
    <s v="Jones CPHS"/>
    <x v="20"/>
    <s v="26.3"/>
    <s v="Selective Enrollment"/>
  </r>
  <r>
    <n v="1060"/>
    <n v="609678"/>
    <x v="53"/>
    <s v="Jones CPHS"/>
    <x v="17"/>
    <s v="26.3"/>
    <s v="Selective Enrollment"/>
  </r>
  <r>
    <n v="1060"/>
    <n v="609678"/>
    <x v="53"/>
    <s v="Jones CPHS"/>
    <x v="17"/>
    <s v="26.3"/>
    <s v="Selective Enrollment"/>
  </r>
  <r>
    <n v="1060"/>
    <n v="609678"/>
    <x v="53"/>
    <s v="Jones CPHS"/>
    <x v="17"/>
    <s v="26.3"/>
    <s v="Selective Enrollment"/>
  </r>
  <r>
    <n v="1060"/>
    <n v="609678"/>
    <x v="53"/>
    <s v="Jones CPHS"/>
    <x v="17"/>
    <s v="26.3"/>
    <s v="Selective Enrollment"/>
  </r>
  <r>
    <n v="1060"/>
    <n v="609678"/>
    <x v="53"/>
    <s v="Jones CPHS"/>
    <x v="17"/>
    <s v="26.3"/>
    <s v="Selective Enrollment"/>
  </r>
  <r>
    <n v="1060"/>
    <n v="609678"/>
    <x v="53"/>
    <s v="Jones CPHS"/>
    <x v="17"/>
    <s v="26.3"/>
    <s v="Selective Enrollment"/>
  </r>
  <r>
    <n v="1060"/>
    <n v="609678"/>
    <x v="53"/>
    <s v="Jones CPHS"/>
    <x v="17"/>
    <s v="26.3"/>
    <s v="Selective Enrollment"/>
  </r>
  <r>
    <n v="1060"/>
    <n v="609678"/>
    <x v="53"/>
    <s v="Jones CPHS"/>
    <x v="17"/>
    <s v="26.3"/>
    <s v="Selective Enrollment"/>
  </r>
  <r>
    <n v="1060"/>
    <n v="609678"/>
    <x v="53"/>
    <s v="Jones CPHS"/>
    <x v="17"/>
    <s v="26.3"/>
    <s v="Selective Enrollment"/>
  </r>
  <r>
    <n v="1060"/>
    <n v="609678"/>
    <x v="53"/>
    <s v="Jones CPHS"/>
    <x v="17"/>
    <s v="26.3"/>
    <s v="Selective Enrollment"/>
  </r>
  <r>
    <n v="1060"/>
    <n v="609678"/>
    <x v="53"/>
    <s v="Jones CPHS"/>
    <x v="17"/>
    <s v="26.3"/>
    <s v="Selective Enrollment"/>
  </r>
  <r>
    <n v="1060"/>
    <n v="609678"/>
    <x v="53"/>
    <s v="Jones CPHS"/>
    <x v="17"/>
    <s v="26.3"/>
    <s v="Selective Enrollment"/>
  </r>
  <r>
    <n v="1060"/>
    <n v="609678"/>
    <x v="53"/>
    <s v="Jones CPHS"/>
    <x v="17"/>
    <s v="26.3"/>
    <s v="Selective Enrollment"/>
  </r>
  <r>
    <n v="1060"/>
    <n v="609678"/>
    <x v="53"/>
    <s v="Jones CPHS"/>
    <x v="17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4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2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13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0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1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2"/>
    <s v="26.3"/>
    <s v="Selective Enrollment"/>
  </r>
  <r>
    <n v="1060"/>
    <n v="609678"/>
    <x v="53"/>
    <s v="Jones CPHS"/>
    <x v="3"/>
    <s v="26.3"/>
    <s v="Selective Enrollment"/>
  </r>
  <r>
    <n v="1060"/>
    <n v="609678"/>
    <x v="53"/>
    <s v="Jones CPHS"/>
    <x v="3"/>
    <s v="26.3"/>
    <s v="Selective Enrollment"/>
  </r>
  <r>
    <n v="1060"/>
    <n v="609678"/>
    <x v="53"/>
    <s v="Jones CPHS"/>
    <x v="3"/>
    <s v="26.3"/>
    <s v="Selective Enrollment"/>
  </r>
  <r>
    <n v="1060"/>
    <n v="609678"/>
    <x v="53"/>
    <s v="Jones CPHS"/>
    <x v="3"/>
    <s v="26.3"/>
    <s v="Selective Enrollment"/>
  </r>
  <r>
    <n v="1060"/>
    <n v="609678"/>
    <x v="53"/>
    <s v="Jones CPHS"/>
    <x v="3"/>
    <s v="26.3"/>
    <s v="Selective Enrollment"/>
  </r>
  <r>
    <n v="1060"/>
    <n v="609678"/>
    <x v="53"/>
    <s v="Jones CPHS"/>
    <x v="3"/>
    <s v="26.3"/>
    <s v="Selective Enrollment"/>
  </r>
  <r>
    <n v="1060"/>
    <n v="609678"/>
    <x v="53"/>
    <s v="Jones CPHS"/>
    <x v="3"/>
    <s v="26.3"/>
    <s v="Selective Enrollment"/>
  </r>
  <r>
    <n v="1060"/>
    <n v="609678"/>
    <x v="53"/>
    <s v="Jones CPHS"/>
    <x v="3"/>
    <s v="26.3"/>
    <s v="Selective Enrollment"/>
  </r>
  <r>
    <n v="1060"/>
    <n v="609678"/>
    <x v="53"/>
    <s v="Jones CPHS"/>
    <x v="3"/>
    <s v="26.3"/>
    <s v="Selective Enrollment"/>
  </r>
  <r>
    <n v="1060"/>
    <n v="609678"/>
    <x v="53"/>
    <s v="Jones CPHS"/>
    <x v="3"/>
    <s v="26.3"/>
    <s v="Selective Enrollment"/>
  </r>
  <r>
    <n v="1060"/>
    <n v="609678"/>
    <x v="53"/>
    <s v="Jones CPHS"/>
    <x v="3"/>
    <s v="26.3"/>
    <s v="Selective Enrollment"/>
  </r>
  <r>
    <n v="1060"/>
    <n v="609678"/>
    <x v="53"/>
    <s v="Jones CPHS"/>
    <x v="3"/>
    <s v="26.3"/>
    <s v="Selective Enrollment"/>
  </r>
  <r>
    <n v="1060"/>
    <n v="609678"/>
    <x v="53"/>
    <s v="Jones CPHS"/>
    <x v="4"/>
    <s v="26.3"/>
    <s v="Selective Enrollment"/>
  </r>
  <r>
    <n v="1060"/>
    <n v="609678"/>
    <x v="53"/>
    <s v="Jones CPHS"/>
    <x v="4"/>
    <s v="26.3"/>
    <s v="Selective Enrollment"/>
  </r>
  <r>
    <n v="1060"/>
    <n v="609678"/>
    <x v="53"/>
    <s v="Jones CPHS"/>
    <x v="5"/>
    <s v="26.3"/>
    <s v="Selective Enrollment"/>
  </r>
  <r>
    <n v="1060"/>
    <n v="609678"/>
    <x v="53"/>
    <s v="Jones CPHS"/>
    <x v="7"/>
    <s v="26.3"/>
    <s v="Selective Enrollment"/>
  </r>
  <r>
    <n v="1890"/>
    <n v="609764"/>
    <x v="54"/>
    <s v="Juarez HS"/>
    <x v="14"/>
    <s v="16.3"/>
    <s v=""/>
  </r>
  <r>
    <n v="1890"/>
    <n v="609764"/>
    <x v="54"/>
    <s v="Juarez HS"/>
    <x v="13"/>
    <s v="16.3"/>
    <s v=""/>
  </r>
  <r>
    <n v="1890"/>
    <n v="609764"/>
    <x v="54"/>
    <s v="Juarez HS"/>
    <x v="13"/>
    <s v="16.3"/>
    <s v=""/>
  </r>
  <r>
    <n v="1890"/>
    <n v="609764"/>
    <x v="54"/>
    <s v="Juarez HS"/>
    <x v="13"/>
    <s v="16.3"/>
    <s v=""/>
  </r>
  <r>
    <n v="1890"/>
    <n v="609764"/>
    <x v="54"/>
    <s v="Juarez HS"/>
    <x v="0"/>
    <s v="16.3"/>
    <s v=""/>
  </r>
  <r>
    <n v="1890"/>
    <n v="609764"/>
    <x v="54"/>
    <s v="Juarez HS"/>
    <x v="0"/>
    <s v="16.3"/>
    <s v=""/>
  </r>
  <r>
    <n v="1890"/>
    <n v="609764"/>
    <x v="54"/>
    <s v="Juarez HS"/>
    <x v="0"/>
    <s v="16.3"/>
    <s v=""/>
  </r>
  <r>
    <n v="1890"/>
    <n v="609764"/>
    <x v="54"/>
    <s v="Juarez HS"/>
    <x v="1"/>
    <s v="16.3"/>
    <s v=""/>
  </r>
  <r>
    <n v="1890"/>
    <n v="609764"/>
    <x v="54"/>
    <s v="Juarez HS"/>
    <x v="1"/>
    <s v="16.3"/>
    <s v=""/>
  </r>
  <r>
    <n v="1890"/>
    <n v="609764"/>
    <x v="54"/>
    <s v="Juarez HS"/>
    <x v="1"/>
    <s v="16.3"/>
    <s v=""/>
  </r>
  <r>
    <n v="1890"/>
    <n v="609764"/>
    <x v="54"/>
    <s v="Juarez HS"/>
    <x v="1"/>
    <s v="16.3"/>
    <s v=""/>
  </r>
  <r>
    <n v="1890"/>
    <n v="609764"/>
    <x v="54"/>
    <s v="Juarez HS"/>
    <x v="1"/>
    <s v="16.3"/>
    <s v=""/>
  </r>
  <r>
    <n v="1890"/>
    <n v="609764"/>
    <x v="54"/>
    <s v="Juarez HS"/>
    <x v="1"/>
    <s v="16.3"/>
    <s v=""/>
  </r>
  <r>
    <n v="1890"/>
    <n v="609764"/>
    <x v="54"/>
    <s v="Juarez HS"/>
    <x v="1"/>
    <s v="16.3"/>
    <s v=""/>
  </r>
  <r>
    <n v="1890"/>
    <n v="609764"/>
    <x v="54"/>
    <s v="Juarez HS"/>
    <x v="1"/>
    <s v="16.3"/>
    <s v=""/>
  </r>
  <r>
    <n v="1890"/>
    <n v="609764"/>
    <x v="54"/>
    <s v="Juarez HS"/>
    <x v="1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2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3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4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5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6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7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8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9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0"/>
    <s v="16.3"/>
    <s v=""/>
  </r>
  <r>
    <n v="1890"/>
    <n v="609764"/>
    <x v="54"/>
    <s v="Juarez HS"/>
    <x v="11"/>
    <s v="16.3"/>
    <s v=""/>
  </r>
  <r>
    <n v="1890"/>
    <n v="609764"/>
    <x v="54"/>
    <s v="Juarez HS"/>
    <x v="11"/>
    <s v="16.3"/>
    <s v=""/>
  </r>
  <r>
    <n v="1890"/>
    <n v="609764"/>
    <x v="54"/>
    <s v="Juarez HS"/>
    <x v="11"/>
    <s v="16.3"/>
    <s v=""/>
  </r>
  <r>
    <n v="1890"/>
    <n v="609764"/>
    <x v="54"/>
    <s v="Juarez HS"/>
    <x v="11"/>
    <s v="16.3"/>
    <s v=""/>
  </r>
  <r>
    <n v="1890"/>
    <n v="609764"/>
    <x v="54"/>
    <s v="Juarez HS"/>
    <x v="11"/>
    <s v="16.3"/>
    <s v=""/>
  </r>
  <r>
    <n v="1890"/>
    <n v="609764"/>
    <x v="54"/>
    <s v="Juarez HS"/>
    <x v="11"/>
    <s v="16.3"/>
    <s v=""/>
  </r>
  <r>
    <n v="1890"/>
    <n v="609764"/>
    <x v="54"/>
    <s v="Juarez HS"/>
    <x v="11"/>
    <s v="16.3"/>
    <s v=""/>
  </r>
  <r>
    <n v="1890"/>
    <n v="609764"/>
    <x v="54"/>
    <s v="Juarez HS"/>
    <x v="11"/>
    <s v="16.3"/>
    <s v=""/>
  </r>
  <r>
    <n v="1890"/>
    <n v="609764"/>
    <x v="54"/>
    <s v="Juarez HS"/>
    <x v="11"/>
    <s v="16.3"/>
    <s v=""/>
  </r>
  <r>
    <n v="1890"/>
    <n v="609764"/>
    <x v="54"/>
    <s v="Juarez HS"/>
    <x v="15"/>
    <s v="16.3"/>
    <s v=""/>
  </r>
  <r>
    <n v="1890"/>
    <n v="609764"/>
    <x v="54"/>
    <s v="Juarez HS"/>
    <x v="15"/>
    <s v="16.3"/>
    <s v=""/>
  </r>
  <r>
    <n v="1870"/>
    <n v="609762"/>
    <x v="55"/>
    <s v="Julian HS"/>
    <x v="13"/>
    <s v="15"/>
    <s v=""/>
  </r>
  <r>
    <n v="1870"/>
    <n v="609762"/>
    <x v="55"/>
    <s v="Julian HS"/>
    <x v="2"/>
    <s v="15"/>
    <s v=""/>
  </r>
  <r>
    <n v="1870"/>
    <n v="609762"/>
    <x v="55"/>
    <s v="Julian HS"/>
    <x v="3"/>
    <s v="15"/>
    <s v=""/>
  </r>
  <r>
    <n v="1870"/>
    <n v="609762"/>
    <x v="55"/>
    <s v="Julian HS"/>
    <x v="3"/>
    <s v="15"/>
    <s v=""/>
  </r>
  <r>
    <n v="1870"/>
    <n v="609762"/>
    <x v="55"/>
    <s v="Julian HS"/>
    <x v="3"/>
    <s v="15"/>
    <s v=""/>
  </r>
  <r>
    <n v="1870"/>
    <n v="609762"/>
    <x v="55"/>
    <s v="Julian HS"/>
    <x v="3"/>
    <s v="15"/>
    <s v=""/>
  </r>
  <r>
    <n v="1870"/>
    <n v="609762"/>
    <x v="55"/>
    <s v="Julian HS"/>
    <x v="3"/>
    <s v="15"/>
    <s v=""/>
  </r>
  <r>
    <n v="1870"/>
    <n v="609762"/>
    <x v="55"/>
    <s v="Julian HS"/>
    <x v="3"/>
    <s v="15"/>
    <s v=""/>
  </r>
  <r>
    <n v="1870"/>
    <n v="609762"/>
    <x v="55"/>
    <s v="Julian HS"/>
    <x v="3"/>
    <s v="15"/>
    <s v=""/>
  </r>
  <r>
    <n v="1870"/>
    <n v="609762"/>
    <x v="55"/>
    <s v="Julian HS"/>
    <x v="4"/>
    <s v="15"/>
    <s v=""/>
  </r>
  <r>
    <n v="1870"/>
    <n v="609762"/>
    <x v="55"/>
    <s v="Julian HS"/>
    <x v="4"/>
    <s v="15"/>
    <s v=""/>
  </r>
  <r>
    <n v="1870"/>
    <n v="609762"/>
    <x v="55"/>
    <s v="Julian HS"/>
    <x v="4"/>
    <s v="15"/>
    <s v=""/>
  </r>
  <r>
    <n v="1870"/>
    <n v="609762"/>
    <x v="55"/>
    <s v="Julian HS"/>
    <x v="4"/>
    <s v="15"/>
    <s v=""/>
  </r>
  <r>
    <n v="1870"/>
    <n v="609762"/>
    <x v="55"/>
    <s v="Julian HS"/>
    <x v="4"/>
    <s v="15"/>
    <s v=""/>
  </r>
  <r>
    <n v="1870"/>
    <n v="609762"/>
    <x v="55"/>
    <s v="Julian HS"/>
    <x v="4"/>
    <s v="15"/>
    <s v=""/>
  </r>
  <r>
    <n v="1870"/>
    <n v="609762"/>
    <x v="55"/>
    <s v="Julian HS"/>
    <x v="4"/>
    <s v="15"/>
    <s v=""/>
  </r>
  <r>
    <n v="1870"/>
    <n v="609762"/>
    <x v="55"/>
    <s v="Julian HS"/>
    <x v="4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5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6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n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7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8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9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0"/>
    <s v="15"/>
    <s v=""/>
  </r>
  <r>
    <n v="1870"/>
    <n v="609762"/>
    <x v="55"/>
    <s v="Julian HS"/>
    <x v="11"/>
    <s v="15"/>
    <s v=""/>
  </r>
  <r>
    <n v="1870"/>
    <n v="609762"/>
    <x v="55"/>
    <s v="Julian HS"/>
    <x v="11"/>
    <s v="15"/>
    <s v=""/>
  </r>
  <r>
    <n v="1870"/>
    <n v="609762"/>
    <x v="55"/>
    <s v="Julian HS"/>
    <x v="11"/>
    <s v="15"/>
    <s v=""/>
  </r>
  <r>
    <n v="1870"/>
    <n v="609762"/>
    <x v="55"/>
    <s v="Julian HS"/>
    <x v="11"/>
    <s v="15"/>
    <s v=""/>
  </r>
  <r>
    <n v="1870"/>
    <n v="609762"/>
    <x v="55"/>
    <s v="Julian HS"/>
    <x v="11"/>
    <s v="15"/>
    <s v=""/>
  </r>
  <r>
    <n v="1870"/>
    <n v="609762"/>
    <x v="55"/>
    <s v="Julian HS"/>
    <x v="15"/>
    <s v="15"/>
    <s v=""/>
  </r>
  <r>
    <n v="1870"/>
    <n v="609762"/>
    <x v="55"/>
    <s v="Julian HS"/>
    <x v="16"/>
    <s v="15"/>
    <s v=""/>
  </r>
  <r>
    <n v="1400"/>
    <n v="609715"/>
    <x v="56"/>
    <s v="Kelly HS"/>
    <x v="12"/>
    <s v="16.9"/>
    <s v=""/>
  </r>
  <r>
    <n v="1400"/>
    <n v="609715"/>
    <x v="56"/>
    <s v="Kelly HS"/>
    <x v="13"/>
    <s v="16.9"/>
    <s v=""/>
  </r>
  <r>
    <n v="1400"/>
    <n v="609715"/>
    <x v="56"/>
    <s v="Kelly HS"/>
    <x v="13"/>
    <s v="16.9"/>
    <s v=""/>
  </r>
  <r>
    <n v="1400"/>
    <n v="609715"/>
    <x v="56"/>
    <s v="Kelly HS"/>
    <x v="13"/>
    <s v="16.9"/>
    <s v=""/>
  </r>
  <r>
    <n v="1400"/>
    <n v="609715"/>
    <x v="56"/>
    <s v="Kelly HS"/>
    <x v="13"/>
    <s v="16.9"/>
    <s v=""/>
  </r>
  <r>
    <n v="1400"/>
    <n v="609715"/>
    <x v="56"/>
    <s v="Kelly HS"/>
    <x v="13"/>
    <s v="16.9"/>
    <s v=""/>
  </r>
  <r>
    <n v="1400"/>
    <n v="609715"/>
    <x v="56"/>
    <s v="Kelly HS"/>
    <x v="13"/>
    <s v="16.9"/>
    <s v=""/>
  </r>
  <r>
    <n v="1400"/>
    <n v="609715"/>
    <x v="56"/>
    <s v="Kelly HS"/>
    <x v="13"/>
    <s v="16.9"/>
    <s v=""/>
  </r>
  <r>
    <n v="1400"/>
    <n v="609715"/>
    <x v="56"/>
    <s v="Kelly HS"/>
    <x v="0"/>
    <s v="16.9"/>
    <s v=""/>
  </r>
  <r>
    <n v="1400"/>
    <n v="609715"/>
    <x v="56"/>
    <s v="Kelly HS"/>
    <x v="0"/>
    <s v="16.9"/>
    <s v=""/>
  </r>
  <r>
    <n v="1400"/>
    <n v="609715"/>
    <x v="56"/>
    <s v="Kelly HS"/>
    <x v="0"/>
    <s v="16.9"/>
    <s v=""/>
  </r>
  <r>
    <n v="1400"/>
    <n v="609715"/>
    <x v="56"/>
    <s v="Kelly HS"/>
    <x v="0"/>
    <s v="16.9"/>
    <s v=""/>
  </r>
  <r>
    <n v="1400"/>
    <n v="609715"/>
    <x v="56"/>
    <s v="Kelly HS"/>
    <x v="0"/>
    <s v="16.9"/>
    <s v=""/>
  </r>
  <r>
    <n v="1400"/>
    <n v="609715"/>
    <x v="56"/>
    <s v="Kelly HS"/>
    <x v="0"/>
    <s v="16.9"/>
    <s v=""/>
  </r>
  <r>
    <n v="1400"/>
    <n v="609715"/>
    <x v="56"/>
    <s v="Kelly HS"/>
    <x v="0"/>
    <s v="16.9"/>
    <s v=""/>
  </r>
  <r>
    <n v="1400"/>
    <n v="609715"/>
    <x v="56"/>
    <s v="Kelly HS"/>
    <x v="0"/>
    <s v="16.9"/>
    <s v=""/>
  </r>
  <r>
    <n v="1400"/>
    <n v="609715"/>
    <x v="56"/>
    <s v="Kelly HS"/>
    <x v="0"/>
    <s v="16.9"/>
    <s v=""/>
  </r>
  <r>
    <n v="1400"/>
    <n v="609715"/>
    <x v="56"/>
    <s v="Kelly HS"/>
    <x v="0"/>
    <s v="16.9"/>
    <s v=""/>
  </r>
  <r>
    <n v="1400"/>
    <n v="609715"/>
    <x v="56"/>
    <s v="Kelly HS"/>
    <x v="0"/>
    <s v="16.9"/>
    <s v=""/>
  </r>
  <r>
    <n v="1400"/>
    <n v="609715"/>
    <x v="56"/>
    <s v="Kelly HS"/>
    <x v="0"/>
    <s v="16.9"/>
    <s v=""/>
  </r>
  <r>
    <n v="1400"/>
    <n v="609715"/>
    <x v="56"/>
    <s v="Kelly HS"/>
    <x v="0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1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2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3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4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5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6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7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8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9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0"/>
    <s v="16.9"/>
    <s v=""/>
  </r>
  <r>
    <n v="1400"/>
    <n v="609715"/>
    <x v="56"/>
    <s v="Kelly HS"/>
    <x v="11"/>
    <s v="16.9"/>
    <s v=""/>
  </r>
  <r>
    <n v="1400"/>
    <n v="609715"/>
    <x v="56"/>
    <s v="Kelly HS"/>
    <x v="11"/>
    <s v="16.9"/>
    <s v=""/>
  </r>
  <r>
    <n v="1400"/>
    <n v="609715"/>
    <x v="56"/>
    <s v="Kelly HS"/>
    <x v="11"/>
    <s v="16.9"/>
    <s v=""/>
  </r>
  <r>
    <n v="1400"/>
    <n v="609715"/>
    <x v="56"/>
    <s v="Kelly HS"/>
    <x v="11"/>
    <s v="16.9"/>
    <s v=""/>
  </r>
  <r>
    <n v="1400"/>
    <n v="609715"/>
    <x v="56"/>
    <s v="Kelly HS"/>
    <x v="11"/>
    <s v="16.9"/>
    <s v=""/>
  </r>
  <r>
    <n v="1400"/>
    <n v="609715"/>
    <x v="56"/>
    <s v="Kelly HS"/>
    <x v="11"/>
    <s v="16.9"/>
    <s v=""/>
  </r>
  <r>
    <n v="1400"/>
    <n v="609715"/>
    <x v="56"/>
    <s v="Kelly HS"/>
    <x v="11"/>
    <s v="16.9"/>
    <s v=""/>
  </r>
  <r>
    <n v="1400"/>
    <n v="609715"/>
    <x v="56"/>
    <s v="Kelly HS"/>
    <x v="11"/>
    <s v="16.9"/>
    <s v=""/>
  </r>
  <r>
    <n v="1400"/>
    <n v="609715"/>
    <x v="56"/>
    <s v="Kelly HS"/>
    <x v="11"/>
    <s v="16.9"/>
    <s v=""/>
  </r>
  <r>
    <n v="1400"/>
    <n v="609715"/>
    <x v="56"/>
    <s v="Kelly HS"/>
    <x v="11"/>
    <s v="16.9"/>
    <s v=""/>
  </r>
  <r>
    <n v="1400"/>
    <n v="609715"/>
    <x v="56"/>
    <s v="Kelly HS"/>
    <x v="15"/>
    <s v="16.9"/>
    <s v=""/>
  </r>
  <r>
    <n v="1400"/>
    <n v="609715"/>
    <x v="56"/>
    <s v="Kelly HS"/>
    <x v="15"/>
    <s v="16.9"/>
    <s v=""/>
  </r>
  <r>
    <n v="1400"/>
    <n v="609715"/>
    <x v="56"/>
    <s v="Kelly HS"/>
    <x v="16"/>
    <s v="16.9"/>
    <s v=""/>
  </r>
  <r>
    <n v="1400"/>
    <n v="609715"/>
    <x v="56"/>
    <s v="Kelly HS"/>
    <x v="16"/>
    <s v="16.9"/>
    <s v=""/>
  </r>
  <r>
    <n v="1400"/>
    <n v="609715"/>
    <x v="56"/>
    <s v="Kelly HS"/>
    <x v="19"/>
    <s v="16.9"/>
    <s v=""/>
  </r>
  <r>
    <n v="1410"/>
    <n v="609716"/>
    <x v="57"/>
    <s v="Kelvyn Park HS"/>
    <x v="0"/>
    <s v="14.8"/>
    <s v=""/>
  </r>
  <r>
    <n v="1410"/>
    <n v="609716"/>
    <x v="57"/>
    <s v="Kelvyn Park HS"/>
    <x v="0"/>
    <s v="14.8"/>
    <s v=""/>
  </r>
  <r>
    <n v="1410"/>
    <n v="609716"/>
    <x v="57"/>
    <s v="Kelvyn Park HS"/>
    <x v="1"/>
    <s v="14.8"/>
    <s v=""/>
  </r>
  <r>
    <n v="1410"/>
    <n v="609716"/>
    <x v="57"/>
    <s v="Kelvyn Park HS"/>
    <x v="2"/>
    <s v="14.8"/>
    <s v=""/>
  </r>
  <r>
    <n v="1410"/>
    <n v="609716"/>
    <x v="57"/>
    <s v="Kelvyn Park HS"/>
    <x v="2"/>
    <s v="14.8"/>
    <s v=""/>
  </r>
  <r>
    <n v="1410"/>
    <n v="609716"/>
    <x v="57"/>
    <s v="Kelvyn Park HS"/>
    <x v="2"/>
    <s v="14.8"/>
    <s v=""/>
  </r>
  <r>
    <n v="1410"/>
    <n v="609716"/>
    <x v="57"/>
    <s v="Kelvyn Park HS"/>
    <x v="3"/>
    <s v="14.8"/>
    <s v=""/>
  </r>
  <r>
    <n v="1410"/>
    <n v="609716"/>
    <x v="57"/>
    <s v="Kelvyn Park HS"/>
    <x v="3"/>
    <s v="14.8"/>
    <s v=""/>
  </r>
  <r>
    <n v="1410"/>
    <n v="609716"/>
    <x v="57"/>
    <s v="Kelvyn Park HS"/>
    <x v="3"/>
    <s v="14.8"/>
    <s v=""/>
  </r>
  <r>
    <n v="1410"/>
    <n v="609716"/>
    <x v="57"/>
    <s v="Kelvyn Park HS"/>
    <x v="3"/>
    <s v="14.8"/>
    <s v=""/>
  </r>
  <r>
    <n v="1410"/>
    <n v="609716"/>
    <x v="57"/>
    <s v="Kelvyn Park HS"/>
    <x v="3"/>
    <s v="14.8"/>
    <s v=""/>
  </r>
  <r>
    <n v="1410"/>
    <n v="609716"/>
    <x v="57"/>
    <s v="Kelvyn Park HS"/>
    <x v="3"/>
    <s v="14.8"/>
    <s v=""/>
  </r>
  <r>
    <n v="1410"/>
    <n v="609716"/>
    <x v="57"/>
    <s v="Kelvyn Park HS"/>
    <x v="3"/>
    <s v="14.8"/>
    <s v=""/>
  </r>
  <r>
    <n v="1410"/>
    <n v="609716"/>
    <x v="57"/>
    <s v="Kelvyn Park HS"/>
    <x v="3"/>
    <s v="14.8"/>
    <s v=""/>
  </r>
  <r>
    <n v="1410"/>
    <n v="609716"/>
    <x v="57"/>
    <s v="Kelvyn Park HS"/>
    <x v="3"/>
    <s v="14.8"/>
    <s v=""/>
  </r>
  <r>
    <n v="1410"/>
    <n v="609716"/>
    <x v="57"/>
    <s v="Kelvyn Park HS"/>
    <x v="3"/>
    <s v="14.8"/>
    <s v=""/>
  </r>
  <r>
    <n v="1410"/>
    <n v="609716"/>
    <x v="57"/>
    <s v="Kelvyn Park HS"/>
    <x v="4"/>
    <s v="14.8"/>
    <s v=""/>
  </r>
  <r>
    <n v="1410"/>
    <n v="609716"/>
    <x v="57"/>
    <s v="Kelvyn Park HS"/>
    <x v="4"/>
    <s v="14.8"/>
    <s v=""/>
  </r>
  <r>
    <n v="1410"/>
    <n v="609716"/>
    <x v="57"/>
    <s v="Kelvyn Park HS"/>
    <x v="4"/>
    <s v="14.8"/>
    <s v=""/>
  </r>
  <r>
    <n v="1410"/>
    <n v="609716"/>
    <x v="57"/>
    <s v="Kelvyn Park HS"/>
    <x v="4"/>
    <s v="14.8"/>
    <s v=""/>
  </r>
  <r>
    <n v="1410"/>
    <n v="609716"/>
    <x v="57"/>
    <s v="Kelvyn Park HS"/>
    <x v="4"/>
    <s v="14.8"/>
    <s v=""/>
  </r>
  <r>
    <n v="1410"/>
    <n v="609716"/>
    <x v="57"/>
    <s v="Kelvyn Park HS"/>
    <x v="4"/>
    <s v="14.8"/>
    <s v=""/>
  </r>
  <r>
    <n v="1410"/>
    <n v="609716"/>
    <x v="57"/>
    <s v="Kelvyn Park HS"/>
    <x v="4"/>
    <s v="14.8"/>
    <s v=""/>
  </r>
  <r>
    <n v="1410"/>
    <n v="609716"/>
    <x v="57"/>
    <s v="Kelvyn Park HS"/>
    <x v="4"/>
    <s v="14.8"/>
    <s v=""/>
  </r>
  <r>
    <n v="1410"/>
    <n v="609716"/>
    <x v="57"/>
    <s v="Kelvyn Park HS"/>
    <x v="4"/>
    <s v="14.8"/>
    <s v=""/>
  </r>
  <r>
    <n v="1410"/>
    <n v="609716"/>
    <x v="57"/>
    <s v="Kelvyn Park HS"/>
    <x v="4"/>
    <s v="14.8"/>
    <s v=""/>
  </r>
  <r>
    <n v="1410"/>
    <n v="609716"/>
    <x v="57"/>
    <s v="Kelvyn Park HS"/>
    <x v="4"/>
    <s v="14.8"/>
    <s v=""/>
  </r>
  <r>
    <n v="1410"/>
    <n v="609716"/>
    <x v="57"/>
    <s v="Kelvyn Park HS"/>
    <x v="5"/>
    <s v="14.8"/>
    <s v=""/>
  </r>
  <r>
    <n v="1410"/>
    <n v="609716"/>
    <x v="57"/>
    <s v="Kelvyn Park HS"/>
    <x v="5"/>
    <s v="14.8"/>
    <s v=""/>
  </r>
  <r>
    <n v="1410"/>
    <n v="609716"/>
    <x v="57"/>
    <s v="Kelvyn Park HS"/>
    <x v="5"/>
    <s v="14.8"/>
    <s v=""/>
  </r>
  <r>
    <n v="1410"/>
    <n v="609716"/>
    <x v="57"/>
    <s v="Kelvyn Park HS"/>
    <x v="5"/>
    <s v="14.8"/>
    <s v=""/>
  </r>
  <r>
    <n v="1410"/>
    <n v="609716"/>
    <x v="57"/>
    <s v="Kelvyn Park HS"/>
    <x v="5"/>
    <s v="14.8"/>
    <s v=""/>
  </r>
  <r>
    <n v="1410"/>
    <n v="609716"/>
    <x v="57"/>
    <s v="Kelvyn Park HS"/>
    <x v="5"/>
    <s v="14.8"/>
    <s v=""/>
  </r>
  <r>
    <n v="1410"/>
    <n v="609716"/>
    <x v="57"/>
    <s v="Kelvyn Park HS"/>
    <x v="5"/>
    <s v="14.8"/>
    <s v=""/>
  </r>
  <r>
    <n v="1410"/>
    <n v="609716"/>
    <x v="57"/>
    <s v="Kelvyn Park HS"/>
    <x v="5"/>
    <s v="14.8"/>
    <s v=""/>
  </r>
  <r>
    <n v="1410"/>
    <n v="609716"/>
    <x v="57"/>
    <s v="Kelvyn Park HS"/>
    <x v="5"/>
    <s v="14.8"/>
    <s v=""/>
  </r>
  <r>
    <n v="1410"/>
    <n v="609716"/>
    <x v="57"/>
    <s v="Kelvyn Park HS"/>
    <x v="5"/>
    <s v="14.8"/>
    <s v=""/>
  </r>
  <r>
    <n v="1410"/>
    <n v="609716"/>
    <x v="57"/>
    <s v="Kelvyn Park HS"/>
    <x v="5"/>
    <s v="14.8"/>
    <s v=""/>
  </r>
  <r>
    <n v="1410"/>
    <n v="609716"/>
    <x v="57"/>
    <s v="Kelvyn Park HS"/>
    <x v="5"/>
    <s v="14.8"/>
    <s v=""/>
  </r>
  <r>
    <n v="1410"/>
    <n v="609716"/>
    <x v="57"/>
    <s v="Kelvyn Park HS"/>
    <x v="5"/>
    <s v="14.8"/>
    <s v=""/>
  </r>
  <r>
    <n v="1410"/>
    <n v="609716"/>
    <x v="57"/>
    <s v="Kelvyn Park HS"/>
    <x v="5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6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7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8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9"/>
    <s v="14.8"/>
    <s v=""/>
  </r>
  <r>
    <n v="1410"/>
    <n v="609716"/>
    <x v="57"/>
    <s v="Kelvyn Park HS"/>
    <x v="10"/>
    <s v="14.8"/>
    <s v=""/>
  </r>
  <r>
    <n v="1410"/>
    <n v="609716"/>
    <x v="57"/>
    <s v="Kelvyn Park HS"/>
    <x v="10"/>
    <s v="14.8"/>
    <s v=""/>
  </r>
  <r>
    <n v="1410"/>
    <n v="609716"/>
    <x v="57"/>
    <s v="Kelvyn Park HS"/>
    <x v="10"/>
    <s v="14.8"/>
    <s v=""/>
  </r>
  <r>
    <n v="1410"/>
    <n v="609716"/>
    <x v="57"/>
    <s v="Kelvyn Park HS"/>
    <x v="10"/>
    <s v="14.8"/>
    <s v=""/>
  </r>
  <r>
    <n v="1410"/>
    <n v="609716"/>
    <x v="57"/>
    <s v="Kelvyn Park HS"/>
    <x v="10"/>
    <s v="14.8"/>
    <s v=""/>
  </r>
  <r>
    <n v="1410"/>
    <n v="609716"/>
    <x v="57"/>
    <s v="Kelvyn Park HS"/>
    <x v="10"/>
    <s v="14.8"/>
    <s v=""/>
  </r>
  <r>
    <n v="1410"/>
    <n v="609716"/>
    <x v="57"/>
    <s v="Kelvyn Park HS"/>
    <x v="10"/>
    <s v="14.8"/>
    <s v=""/>
  </r>
  <r>
    <n v="1410"/>
    <n v="609716"/>
    <x v="57"/>
    <s v="Kelvyn Park HS"/>
    <x v="10"/>
    <s v="14.8"/>
    <s v=""/>
  </r>
  <r>
    <n v="1410"/>
    <n v="609716"/>
    <x v="57"/>
    <s v="Kelvyn Park HS"/>
    <x v="10"/>
    <s v="14.8"/>
    <s v=""/>
  </r>
  <r>
    <n v="1410"/>
    <n v="609716"/>
    <x v="57"/>
    <s v="Kelvyn Park HS"/>
    <x v="10"/>
    <s v="14.8"/>
    <s v=""/>
  </r>
  <r>
    <n v="1410"/>
    <n v="609716"/>
    <x v="57"/>
    <s v="Kelvyn Park HS"/>
    <x v="10"/>
    <s v="14.8"/>
    <s v=""/>
  </r>
  <r>
    <n v="1410"/>
    <n v="609716"/>
    <x v="57"/>
    <s v="Kelvyn Park HS"/>
    <x v="11"/>
    <s v="14.8"/>
    <s v=""/>
  </r>
  <r>
    <n v="1410"/>
    <n v="609716"/>
    <x v="57"/>
    <s v="Kelvyn Park HS"/>
    <x v="11"/>
    <s v="14.8"/>
    <s v=""/>
  </r>
  <r>
    <n v="1410"/>
    <n v="609716"/>
    <x v="57"/>
    <s v="Kelvyn Park HS"/>
    <x v="11"/>
    <s v="14.8"/>
    <s v=""/>
  </r>
  <r>
    <n v="1410"/>
    <n v="609716"/>
    <x v="57"/>
    <s v="Kelvyn Park HS"/>
    <x v="11"/>
    <s v="14.8"/>
    <s v=""/>
  </r>
  <r>
    <n v="1410"/>
    <n v="609716"/>
    <x v="57"/>
    <s v="Kelvyn Park HS"/>
    <x v="11"/>
    <s v="14.8"/>
    <s v=""/>
  </r>
  <r>
    <n v="1420"/>
    <n v="609718"/>
    <x v="58"/>
    <s v="Kennedy HS"/>
    <x v="14"/>
    <s v="17.6"/>
    <s v=""/>
  </r>
  <r>
    <n v="1420"/>
    <n v="609718"/>
    <x v="58"/>
    <s v="Kennedy HS"/>
    <x v="12"/>
    <s v="17.6"/>
    <s v=""/>
  </r>
  <r>
    <n v="1420"/>
    <n v="609718"/>
    <x v="58"/>
    <s v="Kennedy HS"/>
    <x v="12"/>
    <s v="17.6"/>
    <s v=""/>
  </r>
  <r>
    <n v="1420"/>
    <n v="609718"/>
    <x v="58"/>
    <s v="Kennedy HS"/>
    <x v="12"/>
    <s v="17.6"/>
    <s v=""/>
  </r>
  <r>
    <n v="1420"/>
    <n v="609718"/>
    <x v="58"/>
    <s v="Kennedy HS"/>
    <x v="12"/>
    <s v="17.6"/>
    <s v=""/>
  </r>
  <r>
    <n v="1420"/>
    <n v="609718"/>
    <x v="58"/>
    <s v="Kennedy HS"/>
    <x v="12"/>
    <s v="17.6"/>
    <s v=""/>
  </r>
  <r>
    <n v="1420"/>
    <n v="609718"/>
    <x v="58"/>
    <s v="Kennedy HS"/>
    <x v="12"/>
    <s v="17.6"/>
    <s v=""/>
  </r>
  <r>
    <n v="1420"/>
    <n v="609718"/>
    <x v="58"/>
    <s v="Kennedy HS"/>
    <x v="13"/>
    <s v="17.6"/>
    <s v=""/>
  </r>
  <r>
    <n v="1420"/>
    <n v="609718"/>
    <x v="58"/>
    <s v="Kennedy HS"/>
    <x v="13"/>
    <s v="17.6"/>
    <s v=""/>
  </r>
  <r>
    <n v="1420"/>
    <n v="609718"/>
    <x v="58"/>
    <s v="Kennedy HS"/>
    <x v="13"/>
    <s v="17.6"/>
    <s v=""/>
  </r>
  <r>
    <n v="1420"/>
    <n v="609718"/>
    <x v="58"/>
    <s v="Kennedy HS"/>
    <x v="13"/>
    <s v="17.6"/>
    <s v=""/>
  </r>
  <r>
    <n v="1420"/>
    <n v="609718"/>
    <x v="58"/>
    <s v="Kennedy HS"/>
    <x v="13"/>
    <s v="17.6"/>
    <s v=""/>
  </r>
  <r>
    <n v="1420"/>
    <n v="609718"/>
    <x v="58"/>
    <s v="Kennedy HS"/>
    <x v="13"/>
    <s v="17.6"/>
    <s v=""/>
  </r>
  <r>
    <n v="1420"/>
    <n v="609718"/>
    <x v="58"/>
    <s v="Kennedy HS"/>
    <x v="13"/>
    <s v="17.6"/>
    <s v=""/>
  </r>
  <r>
    <n v="1420"/>
    <n v="609718"/>
    <x v="58"/>
    <s v="Kennedy HS"/>
    <x v="0"/>
    <s v="17.6"/>
    <s v=""/>
  </r>
  <r>
    <n v="1420"/>
    <n v="609718"/>
    <x v="58"/>
    <s v="Kennedy HS"/>
    <x v="0"/>
    <s v="17.6"/>
    <s v=""/>
  </r>
  <r>
    <n v="1420"/>
    <n v="609718"/>
    <x v="58"/>
    <s v="Kennedy HS"/>
    <x v="0"/>
    <s v="17.6"/>
    <s v=""/>
  </r>
  <r>
    <n v="1420"/>
    <n v="609718"/>
    <x v="58"/>
    <s v="Kennedy HS"/>
    <x v="0"/>
    <s v="17.6"/>
    <s v=""/>
  </r>
  <r>
    <n v="1420"/>
    <n v="609718"/>
    <x v="58"/>
    <s v="Kennedy HS"/>
    <x v="0"/>
    <s v="17.6"/>
    <s v=""/>
  </r>
  <r>
    <n v="1420"/>
    <n v="609718"/>
    <x v="58"/>
    <s v="Kennedy HS"/>
    <x v="0"/>
    <s v="17.6"/>
    <s v=""/>
  </r>
  <r>
    <n v="1420"/>
    <n v="609718"/>
    <x v="58"/>
    <s v="Kennedy HS"/>
    <x v="0"/>
    <s v="17.6"/>
    <s v=""/>
  </r>
  <r>
    <n v="1420"/>
    <n v="609718"/>
    <x v="58"/>
    <s v="Kennedy HS"/>
    <x v="0"/>
    <s v="17.6"/>
    <s v=""/>
  </r>
  <r>
    <n v="1420"/>
    <n v="609718"/>
    <x v="58"/>
    <s v="Kennedy HS"/>
    <x v="0"/>
    <s v="17.6"/>
    <s v=""/>
  </r>
  <r>
    <n v="1420"/>
    <n v="609718"/>
    <x v="58"/>
    <s v="Kennedy HS"/>
    <x v="0"/>
    <s v="17.6"/>
    <s v=""/>
  </r>
  <r>
    <n v="1420"/>
    <n v="609718"/>
    <x v="58"/>
    <s v="Kennedy HS"/>
    <x v="1"/>
    <s v="17.6"/>
    <s v=""/>
  </r>
  <r>
    <n v="1420"/>
    <n v="609718"/>
    <x v="58"/>
    <s v="Kennedy HS"/>
    <x v="1"/>
    <s v="17.6"/>
    <s v=""/>
  </r>
  <r>
    <n v="1420"/>
    <n v="609718"/>
    <x v="58"/>
    <s v="Kennedy HS"/>
    <x v="1"/>
    <s v="17.6"/>
    <s v=""/>
  </r>
  <r>
    <n v="1420"/>
    <n v="609718"/>
    <x v="58"/>
    <s v="Kennedy HS"/>
    <x v="1"/>
    <s v="17.6"/>
    <s v=""/>
  </r>
  <r>
    <n v="1420"/>
    <n v="609718"/>
    <x v="58"/>
    <s v="Kennedy HS"/>
    <x v="1"/>
    <s v="17.6"/>
    <s v=""/>
  </r>
  <r>
    <n v="1420"/>
    <n v="609718"/>
    <x v="58"/>
    <s v="Kennedy HS"/>
    <x v="1"/>
    <s v="17.6"/>
    <s v=""/>
  </r>
  <r>
    <n v="1420"/>
    <n v="609718"/>
    <x v="58"/>
    <s v="Kennedy HS"/>
    <x v="1"/>
    <s v="17.6"/>
    <s v=""/>
  </r>
  <r>
    <n v="1420"/>
    <n v="609718"/>
    <x v="58"/>
    <s v="Kennedy HS"/>
    <x v="1"/>
    <s v="17.6"/>
    <s v=""/>
  </r>
  <r>
    <n v="1420"/>
    <n v="609718"/>
    <x v="58"/>
    <s v="Kennedy HS"/>
    <x v="1"/>
    <s v="17.6"/>
    <s v=""/>
  </r>
  <r>
    <n v="1420"/>
    <n v="609718"/>
    <x v="58"/>
    <s v="Kennedy HS"/>
    <x v="1"/>
    <s v="17.6"/>
    <s v=""/>
  </r>
  <r>
    <n v="1420"/>
    <n v="609718"/>
    <x v="58"/>
    <s v="Kennedy HS"/>
    <x v="1"/>
    <s v="17.6"/>
    <s v=""/>
  </r>
  <r>
    <n v="1420"/>
    <n v="609718"/>
    <x v="58"/>
    <s v="Kennedy HS"/>
    <x v="1"/>
    <s v="17.6"/>
    <s v=""/>
  </r>
  <r>
    <n v="1420"/>
    <n v="609718"/>
    <x v="58"/>
    <s v="Kennedy HS"/>
    <x v="1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2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3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4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5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6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7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8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9"/>
    <s v="17.6"/>
    <s v=""/>
  </r>
  <r>
    <n v="1420"/>
    <n v="609718"/>
    <x v="58"/>
    <s v="Kennedy HS"/>
    <x v="10"/>
    <s v="17.6"/>
    <s v=""/>
  </r>
  <r>
    <n v="1420"/>
    <n v="609718"/>
    <x v="58"/>
    <s v="Kennedy HS"/>
    <x v="10"/>
    <s v="17.6"/>
    <s v=""/>
  </r>
  <r>
    <n v="1420"/>
    <n v="609718"/>
    <x v="58"/>
    <s v="Kennedy HS"/>
    <x v="10"/>
    <s v="17.6"/>
    <s v=""/>
  </r>
  <r>
    <n v="1420"/>
    <n v="609718"/>
    <x v="58"/>
    <s v="Kennedy HS"/>
    <x v="10"/>
    <s v="17.6"/>
    <s v=""/>
  </r>
  <r>
    <n v="1420"/>
    <n v="609718"/>
    <x v="58"/>
    <s v="Kennedy HS"/>
    <x v="10"/>
    <s v="17.6"/>
    <s v=""/>
  </r>
  <r>
    <n v="1420"/>
    <n v="609718"/>
    <x v="58"/>
    <s v="Kennedy HS"/>
    <x v="10"/>
    <s v="17.6"/>
    <s v=""/>
  </r>
  <r>
    <n v="1420"/>
    <n v="609718"/>
    <x v="58"/>
    <s v="Kennedy HS"/>
    <x v="10"/>
    <s v="17.6"/>
    <s v=""/>
  </r>
  <r>
    <n v="1420"/>
    <n v="609718"/>
    <x v="58"/>
    <s v="Kennedy HS"/>
    <x v="10"/>
    <s v="17.6"/>
    <s v=""/>
  </r>
  <r>
    <n v="1420"/>
    <n v="609718"/>
    <x v="58"/>
    <s v="Kennedy HS"/>
    <x v="10"/>
    <s v="17.6"/>
    <s v=""/>
  </r>
  <r>
    <n v="1420"/>
    <n v="609718"/>
    <x v="58"/>
    <s v="Kennedy HS"/>
    <x v="10"/>
    <s v="17.6"/>
    <s v=""/>
  </r>
  <r>
    <n v="1420"/>
    <n v="609718"/>
    <x v="58"/>
    <s v="Kennedy HS"/>
    <x v="10"/>
    <s v="17.6"/>
    <s v=""/>
  </r>
  <r>
    <n v="1420"/>
    <n v="609718"/>
    <x v="58"/>
    <s v="Kennedy HS"/>
    <x v="10"/>
    <s v="17.6"/>
    <s v=""/>
  </r>
  <r>
    <n v="1420"/>
    <n v="609718"/>
    <x v="58"/>
    <s v="Kennedy HS"/>
    <x v="11"/>
    <s v="17.6"/>
    <s v=""/>
  </r>
  <r>
    <n v="1420"/>
    <n v="609718"/>
    <x v="58"/>
    <s v="Kennedy HS"/>
    <x v="11"/>
    <s v="17.6"/>
    <s v=""/>
  </r>
  <r>
    <n v="1710"/>
    <n v="609746"/>
    <x v="59"/>
    <s v="Kenwood HS"/>
    <x v="14"/>
    <s v="18.7"/>
    <s v="Performance"/>
  </r>
  <r>
    <n v="1710"/>
    <n v="609746"/>
    <x v="59"/>
    <s v="Kenwood HS"/>
    <x v="12"/>
    <s v="18.7"/>
    <s v="Performance"/>
  </r>
  <r>
    <n v="1710"/>
    <n v="609746"/>
    <x v="59"/>
    <s v="Kenwood HS"/>
    <x v="12"/>
    <s v="18.7"/>
    <s v="Performance"/>
  </r>
  <r>
    <n v="1710"/>
    <n v="609746"/>
    <x v="59"/>
    <s v="Kenwood HS"/>
    <x v="12"/>
    <s v="18.7"/>
    <s v="Performance"/>
  </r>
  <r>
    <n v="1710"/>
    <n v="609746"/>
    <x v="59"/>
    <s v="Kenwood HS"/>
    <x v="13"/>
    <s v="18.7"/>
    <s v="Performance"/>
  </r>
  <r>
    <n v="1710"/>
    <n v="609746"/>
    <x v="59"/>
    <s v="Kenwood HS"/>
    <x v="13"/>
    <s v="18.7"/>
    <s v="Performance"/>
  </r>
  <r>
    <n v="1710"/>
    <n v="609746"/>
    <x v="59"/>
    <s v="Kenwood HS"/>
    <x v="13"/>
    <s v="18.7"/>
    <s v="Performance"/>
  </r>
  <r>
    <n v="1710"/>
    <n v="609746"/>
    <x v="59"/>
    <s v="Kenwood HS"/>
    <x v="13"/>
    <s v="18.7"/>
    <s v="Performance"/>
  </r>
  <r>
    <n v="1710"/>
    <n v="609746"/>
    <x v="59"/>
    <s v="Kenwood HS"/>
    <x v="13"/>
    <s v="18.7"/>
    <s v="Performance"/>
  </r>
  <r>
    <n v="1710"/>
    <n v="609746"/>
    <x v="59"/>
    <s v="Kenwood HS"/>
    <x v="13"/>
    <s v="18.7"/>
    <s v="Performance"/>
  </r>
  <r>
    <n v="1710"/>
    <n v="609746"/>
    <x v="59"/>
    <s v="Kenwood HS"/>
    <x v="13"/>
    <s v="18.7"/>
    <s v="Performance"/>
  </r>
  <r>
    <n v="1710"/>
    <n v="609746"/>
    <x v="59"/>
    <s v="Kenwood HS"/>
    <x v="13"/>
    <s v="18.7"/>
    <s v="Performance"/>
  </r>
  <r>
    <n v="1710"/>
    <n v="609746"/>
    <x v="59"/>
    <s v="Kenwood HS"/>
    <x v="13"/>
    <s v="18.7"/>
    <s v="Performance"/>
  </r>
  <r>
    <n v="1710"/>
    <n v="609746"/>
    <x v="59"/>
    <s v="Kenwood HS"/>
    <x v="13"/>
    <s v="18.7"/>
    <s v="Performance"/>
  </r>
  <r>
    <n v="1710"/>
    <n v="609746"/>
    <x v="59"/>
    <s v="Kenwood HS"/>
    <x v="13"/>
    <s v="18.7"/>
    <s v="Performance"/>
  </r>
  <r>
    <n v="1710"/>
    <n v="609746"/>
    <x v="59"/>
    <s v="Kenwood HS"/>
    <x v="13"/>
    <s v="18.7"/>
    <s v="Performance"/>
  </r>
  <r>
    <n v="1710"/>
    <n v="609746"/>
    <x v="59"/>
    <s v="Kenwood HS"/>
    <x v="13"/>
    <s v="18.7"/>
    <s v="Performance"/>
  </r>
  <r>
    <n v="1710"/>
    <n v="609746"/>
    <x v="59"/>
    <s v="Kenwood HS"/>
    <x v="13"/>
    <s v="18.7"/>
    <s v="Performance"/>
  </r>
  <r>
    <n v="1710"/>
    <n v="609746"/>
    <x v="59"/>
    <s v="Kenwood HS"/>
    <x v="0"/>
    <s v="18.7"/>
    <s v="Performance"/>
  </r>
  <r>
    <n v="1710"/>
    <n v="609746"/>
    <x v="59"/>
    <s v="Kenwood HS"/>
    <x v="0"/>
    <s v="18.7"/>
    <s v="Performance"/>
  </r>
  <r>
    <n v="1710"/>
    <n v="609746"/>
    <x v="59"/>
    <s v="Kenwood HS"/>
    <x v="0"/>
    <s v="18.7"/>
    <s v="Performance"/>
  </r>
  <r>
    <n v="1710"/>
    <n v="609746"/>
    <x v="59"/>
    <s v="Kenwood HS"/>
    <x v="0"/>
    <s v="18.7"/>
    <s v="Performance"/>
  </r>
  <r>
    <n v="1710"/>
    <n v="609746"/>
    <x v="59"/>
    <s v="Kenwood HS"/>
    <x v="0"/>
    <s v="18.7"/>
    <s v="Performance"/>
  </r>
  <r>
    <n v="1710"/>
    <n v="609746"/>
    <x v="59"/>
    <s v="Kenwood HS"/>
    <x v="0"/>
    <s v="18.7"/>
    <s v="Performance"/>
  </r>
  <r>
    <n v="1710"/>
    <n v="609746"/>
    <x v="59"/>
    <s v="Kenwood HS"/>
    <x v="0"/>
    <s v="18.7"/>
    <s v="Performance"/>
  </r>
  <r>
    <n v="1710"/>
    <n v="609746"/>
    <x v="59"/>
    <s v="Kenwood HS"/>
    <x v="0"/>
    <s v="18.7"/>
    <s v="Performance"/>
  </r>
  <r>
    <n v="1710"/>
    <n v="609746"/>
    <x v="59"/>
    <s v="Kenwood HS"/>
    <x v="0"/>
    <s v="18.7"/>
    <s v="Performance"/>
  </r>
  <r>
    <n v="1710"/>
    <n v="609746"/>
    <x v="59"/>
    <s v="Kenwood HS"/>
    <x v="0"/>
    <s v="18.7"/>
    <s v="Performance"/>
  </r>
  <r>
    <n v="1710"/>
    <n v="609746"/>
    <x v="59"/>
    <s v="Kenwood HS"/>
    <x v="0"/>
    <s v="18.7"/>
    <s v="Performance"/>
  </r>
  <r>
    <n v="1710"/>
    <n v="609746"/>
    <x v="59"/>
    <s v="Kenwood HS"/>
    <x v="0"/>
    <s v="18.7"/>
    <s v="Performance"/>
  </r>
  <r>
    <n v="1710"/>
    <n v="609746"/>
    <x v="59"/>
    <s v="Kenwood HS"/>
    <x v="0"/>
    <s v="18.7"/>
    <s v="Performance"/>
  </r>
  <r>
    <n v="1710"/>
    <n v="609746"/>
    <x v="59"/>
    <s v="Kenwood HS"/>
    <x v="0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1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2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3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4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5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6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7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8"/>
    <s v="18.7"/>
    <s v="Performance"/>
  </r>
  <r>
    <n v="1710"/>
    <n v="609746"/>
    <x v="59"/>
    <s v="Kenwood HS"/>
    <x v="9"/>
    <s v="18.7"/>
    <s v="Performance"/>
  </r>
  <r>
    <n v="1710"/>
    <n v="609746"/>
    <x v="59"/>
    <s v="Kenwood HS"/>
    <x v="9"/>
    <s v="18.7"/>
    <s v="Performance"/>
  </r>
  <r>
    <n v="1710"/>
    <n v="609746"/>
    <x v="59"/>
    <s v="Kenwood HS"/>
    <x v="9"/>
    <s v="18.7"/>
    <s v="Performance"/>
  </r>
  <r>
    <n v="1710"/>
    <n v="609746"/>
    <x v="59"/>
    <s v="Kenwood HS"/>
    <x v="9"/>
    <s v="18.7"/>
    <s v="Performance"/>
  </r>
  <r>
    <n v="1710"/>
    <n v="609746"/>
    <x v="59"/>
    <s v="Kenwood HS"/>
    <x v="9"/>
    <s v="18.7"/>
    <s v="Performance"/>
  </r>
  <r>
    <n v="1710"/>
    <n v="609746"/>
    <x v="59"/>
    <s v="Kenwood HS"/>
    <x v="9"/>
    <s v="18.7"/>
    <s v="Performance"/>
  </r>
  <r>
    <n v="1710"/>
    <n v="609746"/>
    <x v="59"/>
    <s v="Kenwood HS"/>
    <x v="9"/>
    <s v="18.7"/>
    <s v="Performance"/>
  </r>
  <r>
    <n v="1710"/>
    <n v="609746"/>
    <x v="59"/>
    <s v="Kenwood HS"/>
    <x v="10"/>
    <s v="18.7"/>
    <s v="Performance"/>
  </r>
  <r>
    <n v="1710"/>
    <n v="609746"/>
    <x v="59"/>
    <s v="Kenwood HS"/>
    <x v="10"/>
    <s v="18.7"/>
    <s v="Performance"/>
  </r>
  <r>
    <n v="1710"/>
    <n v="609746"/>
    <x v="59"/>
    <s v="Kenwood HS"/>
    <x v="10"/>
    <s v="18.7"/>
    <s v="Performance"/>
  </r>
  <r>
    <n v="1710"/>
    <n v="609746"/>
    <x v="59"/>
    <s v="Kenwood HS"/>
    <x v="10"/>
    <s v="18.7"/>
    <s v="Performance"/>
  </r>
  <r>
    <n v="1710"/>
    <n v="609746"/>
    <x v="59"/>
    <s v="Kenwood HS"/>
    <x v="10"/>
    <s v="18.7"/>
    <s v="Performance"/>
  </r>
  <r>
    <n v="1710"/>
    <n v="609746"/>
    <x v="59"/>
    <s v="Kenwood HS"/>
    <x v="11"/>
    <s v="18.7"/>
    <s v="Performance"/>
  </r>
  <r>
    <n v="1710"/>
    <n v="609746"/>
    <x v="59"/>
    <s v="Kenwood HS"/>
    <x v="15"/>
    <s v="18.7"/>
    <s v="Performance"/>
  </r>
  <r>
    <n v="1710"/>
    <n v="609746"/>
    <x v="59"/>
    <s v="Kenwood HS"/>
    <x v="15"/>
    <s v="18.7"/>
    <s v="Performance"/>
  </r>
  <r>
    <n v="1760"/>
    <n v="609751"/>
    <x v="60"/>
    <s v="King CPHS"/>
    <x v="14"/>
    <s v="21.2"/>
    <s v="Selective Enrollment"/>
  </r>
  <r>
    <n v="1760"/>
    <n v="609751"/>
    <x v="60"/>
    <s v="King CPHS"/>
    <x v="14"/>
    <s v="21.2"/>
    <s v="Selective Enrollment"/>
  </r>
  <r>
    <n v="1760"/>
    <n v="609751"/>
    <x v="60"/>
    <s v="King CPHS"/>
    <x v="14"/>
    <s v="21.2"/>
    <s v="Selective Enrollment"/>
  </r>
  <r>
    <n v="1760"/>
    <n v="609751"/>
    <x v="60"/>
    <s v="King CPHS"/>
    <x v="12"/>
    <s v="21.2"/>
    <s v="Selective Enrollment"/>
  </r>
  <r>
    <n v="1760"/>
    <n v="609751"/>
    <x v="60"/>
    <s v="King CPHS"/>
    <x v="12"/>
    <s v="21.2"/>
    <s v="Selective Enrollment"/>
  </r>
  <r>
    <n v="1760"/>
    <n v="609751"/>
    <x v="60"/>
    <s v="King CPHS"/>
    <x v="13"/>
    <s v="21.2"/>
    <s v="Selective Enrollment"/>
  </r>
  <r>
    <n v="1760"/>
    <n v="609751"/>
    <x v="60"/>
    <s v="King CPHS"/>
    <x v="13"/>
    <s v="21.2"/>
    <s v="Selective Enrollment"/>
  </r>
  <r>
    <n v="1760"/>
    <n v="609751"/>
    <x v="60"/>
    <s v="King CPHS"/>
    <x v="13"/>
    <s v="21.2"/>
    <s v="Selective Enrollment"/>
  </r>
  <r>
    <n v="1760"/>
    <n v="609751"/>
    <x v="60"/>
    <s v="King CPHS"/>
    <x v="13"/>
    <s v="21.2"/>
    <s v="Selective Enrollment"/>
  </r>
  <r>
    <n v="1760"/>
    <n v="609751"/>
    <x v="60"/>
    <s v="King CPHS"/>
    <x v="13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0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1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2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3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4"/>
    <s v="21.2"/>
    <s v="Selective Enrollment"/>
  </r>
  <r>
    <n v="1760"/>
    <n v="609751"/>
    <x v="60"/>
    <s v="King CPHS"/>
    <x v="5"/>
    <s v="21.2"/>
    <s v="Selective Enrollment"/>
  </r>
  <r>
    <n v="1760"/>
    <n v="609751"/>
    <x v="60"/>
    <s v="King CPHS"/>
    <x v="5"/>
    <s v="21.2"/>
    <s v="Selective Enrollment"/>
  </r>
  <r>
    <n v="1760"/>
    <n v="609751"/>
    <x v="60"/>
    <s v="King CPHS"/>
    <x v="5"/>
    <s v="21.2"/>
    <s v="Selective Enrollment"/>
  </r>
  <r>
    <n v="1760"/>
    <n v="609751"/>
    <x v="60"/>
    <s v="King CPHS"/>
    <x v="5"/>
    <s v="21.2"/>
    <s v="Selective Enrollment"/>
  </r>
  <r>
    <n v="1760"/>
    <n v="609751"/>
    <x v="60"/>
    <s v="King CPHS"/>
    <x v="5"/>
    <s v="21.2"/>
    <s v="Selective Enrollment"/>
  </r>
  <r>
    <n v="1760"/>
    <n v="609751"/>
    <x v="60"/>
    <s v="King CPHS"/>
    <x v="5"/>
    <s v="21.2"/>
    <s v="Selective Enrollment"/>
  </r>
  <r>
    <n v="1760"/>
    <n v="609751"/>
    <x v="60"/>
    <s v="King CPHS"/>
    <x v="5"/>
    <s v="21.2"/>
    <s v="Selective Enrollment"/>
  </r>
  <r>
    <n v="1760"/>
    <n v="609751"/>
    <x v="60"/>
    <s v="King CPHS"/>
    <x v="5"/>
    <s v="21.2"/>
    <s v="Selective Enrollment"/>
  </r>
  <r>
    <n v="1760"/>
    <n v="609751"/>
    <x v="60"/>
    <s v="King CPHS"/>
    <x v="5"/>
    <s v="21.2"/>
    <s v="Selective Enrollment"/>
  </r>
  <r>
    <n v="1760"/>
    <n v="609751"/>
    <x v="60"/>
    <s v="King CPHS"/>
    <x v="5"/>
    <s v="21.2"/>
    <s v="Selective Enrollment"/>
  </r>
  <r>
    <n v="1760"/>
    <n v="609751"/>
    <x v="60"/>
    <s v="King CPHS"/>
    <x v="5"/>
    <s v="21.2"/>
    <s v="Selective Enrollment"/>
  </r>
  <r>
    <n v="1760"/>
    <n v="609751"/>
    <x v="60"/>
    <s v="King CPHS"/>
    <x v="6"/>
    <s v="21.2"/>
    <s v="Selective Enrollment"/>
  </r>
  <r>
    <n v="1760"/>
    <n v="609751"/>
    <x v="60"/>
    <s v="King CPHS"/>
    <x v="6"/>
    <s v="21.2"/>
    <s v="Selective Enrollment"/>
  </r>
  <r>
    <n v="1760"/>
    <n v="609751"/>
    <x v="60"/>
    <s v="King CPHS"/>
    <x v="6"/>
    <s v="21.2"/>
    <s v="Selective Enrollment"/>
  </r>
  <r>
    <n v="1760"/>
    <n v="609751"/>
    <x v="60"/>
    <s v="King CPHS"/>
    <x v="6"/>
    <s v="21.2"/>
    <s v="Selective Enrollment"/>
  </r>
  <r>
    <n v="1760"/>
    <n v="609751"/>
    <x v="60"/>
    <s v="King CPHS"/>
    <x v="6"/>
    <s v="21.2"/>
    <s v="Selective Enrollment"/>
  </r>
  <r>
    <n v="1760"/>
    <n v="609751"/>
    <x v="60"/>
    <s v="King CPHS"/>
    <x v="6"/>
    <s v="21.2"/>
    <s v="Selective Enrollment"/>
  </r>
  <r>
    <n v="1760"/>
    <n v="609751"/>
    <x v="60"/>
    <s v="King CPHS"/>
    <x v="6"/>
    <s v="21.2"/>
    <s v="Selective Enrollment"/>
  </r>
  <r>
    <n v="1760"/>
    <n v="609751"/>
    <x v="60"/>
    <s v="King CPHS"/>
    <x v="6"/>
    <s v="21.2"/>
    <s v="Selective Enrollment"/>
  </r>
  <r>
    <n v="1760"/>
    <n v="609751"/>
    <x v="60"/>
    <s v="King CPHS"/>
    <x v="6"/>
    <s v="21.2"/>
    <s v="Selective Enrollment"/>
  </r>
  <r>
    <n v="1760"/>
    <n v="609751"/>
    <x v="60"/>
    <s v="King CPHS"/>
    <x v="7"/>
    <s v="21.2"/>
    <s v="Selective Enrollment"/>
  </r>
  <r>
    <n v="1760"/>
    <n v="609751"/>
    <x v="60"/>
    <s v="King CPHS"/>
    <x v="7"/>
    <s v="21.2"/>
    <s v="Selective Enrollment"/>
  </r>
  <r>
    <n v="1760"/>
    <n v="609751"/>
    <x v="60"/>
    <s v="King CPHS"/>
    <x v="8"/>
    <s v="21.2"/>
    <s v="Selective Enrollment"/>
  </r>
  <r>
    <n v="1760"/>
    <n v="609751"/>
    <x v="60"/>
    <s v="King CPHS"/>
    <x v="8"/>
    <s v="21.2"/>
    <s v="Selective Enrollment"/>
  </r>
  <r>
    <n v="1430"/>
    <n v="609719"/>
    <x v="61"/>
    <s v="Lake View HS"/>
    <x v="20"/>
    <s v="18.1"/>
    <s v=""/>
  </r>
  <r>
    <n v="1430"/>
    <n v="609719"/>
    <x v="61"/>
    <s v="Lake View HS"/>
    <x v="14"/>
    <s v="18.1"/>
    <s v=""/>
  </r>
  <r>
    <n v="1430"/>
    <n v="609719"/>
    <x v="61"/>
    <s v="Lake View HS"/>
    <x v="12"/>
    <s v="18.1"/>
    <s v=""/>
  </r>
  <r>
    <n v="1430"/>
    <n v="609719"/>
    <x v="61"/>
    <s v="Lake View HS"/>
    <x v="13"/>
    <s v="18.1"/>
    <s v=""/>
  </r>
  <r>
    <n v="1430"/>
    <n v="609719"/>
    <x v="61"/>
    <s v="Lake View HS"/>
    <x v="13"/>
    <s v="18.1"/>
    <s v=""/>
  </r>
  <r>
    <n v="1430"/>
    <n v="609719"/>
    <x v="61"/>
    <s v="Lake View HS"/>
    <x v="13"/>
    <s v="18.1"/>
    <s v=""/>
  </r>
  <r>
    <n v="1430"/>
    <n v="609719"/>
    <x v="61"/>
    <s v="Lake View HS"/>
    <x v="0"/>
    <s v="18.1"/>
    <s v=""/>
  </r>
  <r>
    <n v="1430"/>
    <n v="609719"/>
    <x v="61"/>
    <s v="Lake View HS"/>
    <x v="0"/>
    <s v="18.1"/>
    <s v=""/>
  </r>
  <r>
    <n v="1430"/>
    <n v="609719"/>
    <x v="61"/>
    <s v="Lake View HS"/>
    <x v="0"/>
    <s v="18.1"/>
    <s v=""/>
  </r>
  <r>
    <n v="1430"/>
    <n v="609719"/>
    <x v="61"/>
    <s v="Lake View HS"/>
    <x v="0"/>
    <s v="18.1"/>
    <s v=""/>
  </r>
  <r>
    <n v="1430"/>
    <n v="609719"/>
    <x v="61"/>
    <s v="Lake View HS"/>
    <x v="0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1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2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3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4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5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6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7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8"/>
    <s v="18.1"/>
    <s v=""/>
  </r>
  <r>
    <n v="1430"/>
    <n v="609719"/>
    <x v="61"/>
    <s v="Lake View HS"/>
    <x v="9"/>
    <s v="18.1"/>
    <s v=""/>
  </r>
  <r>
    <n v="1430"/>
    <n v="609719"/>
    <x v="61"/>
    <s v="Lake View HS"/>
    <x v="9"/>
    <s v="18.1"/>
    <s v=""/>
  </r>
  <r>
    <n v="1430"/>
    <n v="609719"/>
    <x v="61"/>
    <s v="Lake View HS"/>
    <x v="9"/>
    <s v="18.1"/>
    <s v=""/>
  </r>
  <r>
    <n v="1430"/>
    <n v="609719"/>
    <x v="61"/>
    <s v="Lake View HS"/>
    <x v="9"/>
    <s v="18.1"/>
    <s v=""/>
  </r>
  <r>
    <n v="1430"/>
    <n v="609719"/>
    <x v="61"/>
    <s v="Lake View HS"/>
    <x v="9"/>
    <s v="18.1"/>
    <s v=""/>
  </r>
  <r>
    <n v="1430"/>
    <n v="609719"/>
    <x v="61"/>
    <s v="Lake View HS"/>
    <x v="9"/>
    <s v="18.1"/>
    <s v=""/>
  </r>
  <r>
    <n v="1430"/>
    <n v="609719"/>
    <x v="61"/>
    <s v="Lake View HS"/>
    <x v="9"/>
    <s v="18.1"/>
    <s v=""/>
  </r>
  <r>
    <n v="1430"/>
    <n v="609719"/>
    <x v="61"/>
    <s v="Lake View HS"/>
    <x v="9"/>
    <s v="18.1"/>
    <s v=""/>
  </r>
  <r>
    <n v="1430"/>
    <n v="609719"/>
    <x v="61"/>
    <s v="Lake View HS"/>
    <x v="9"/>
    <s v="18.1"/>
    <s v=""/>
  </r>
  <r>
    <n v="1430"/>
    <n v="609719"/>
    <x v="61"/>
    <s v="Lake View HS"/>
    <x v="9"/>
    <s v="18.1"/>
    <s v=""/>
  </r>
  <r>
    <n v="1430"/>
    <n v="609719"/>
    <x v="61"/>
    <s v="Lake View HS"/>
    <x v="9"/>
    <s v="18.1"/>
    <s v=""/>
  </r>
  <r>
    <n v="1430"/>
    <n v="609719"/>
    <x v="61"/>
    <s v="Lake View HS"/>
    <x v="9"/>
    <s v="18.1"/>
    <s v=""/>
  </r>
  <r>
    <n v="1430"/>
    <n v="609719"/>
    <x v="61"/>
    <s v="Lake View HS"/>
    <x v="10"/>
    <s v="18.1"/>
    <s v=""/>
  </r>
  <r>
    <n v="1430"/>
    <n v="609719"/>
    <x v="61"/>
    <s v="Lake View HS"/>
    <x v="10"/>
    <s v="18.1"/>
    <s v=""/>
  </r>
  <r>
    <n v="1430"/>
    <n v="609719"/>
    <x v="61"/>
    <s v="Lake View HS"/>
    <x v="10"/>
    <s v="18.1"/>
    <s v=""/>
  </r>
  <r>
    <n v="1430"/>
    <n v="609719"/>
    <x v="61"/>
    <s v="Lake View HS"/>
    <x v="10"/>
    <s v="18.1"/>
    <s v=""/>
  </r>
  <r>
    <n v="1430"/>
    <n v="609719"/>
    <x v="61"/>
    <s v="Lake View HS"/>
    <x v="11"/>
    <s v="18.1"/>
    <s v=""/>
  </r>
  <r>
    <n v="1430"/>
    <n v="609719"/>
    <x v="61"/>
    <s v="Lake View HS"/>
    <x v="11"/>
    <s v="18.1"/>
    <s v=""/>
  </r>
  <r>
    <n v="1430"/>
    <n v="609719"/>
    <x v="61"/>
    <s v="Lake View HS"/>
    <x v="11"/>
    <s v="18.1"/>
    <s v=""/>
  </r>
  <r>
    <n v="1430"/>
    <n v="609719"/>
    <x v="61"/>
    <s v="Lake View HS"/>
    <x v="11"/>
    <s v="18.1"/>
    <s v=""/>
  </r>
  <r>
    <n v="1430"/>
    <n v="609719"/>
    <x v="61"/>
    <s v="Lake View HS"/>
    <x v="11"/>
    <s v="18.1"/>
    <s v=""/>
  </r>
  <r>
    <n v="1430"/>
    <n v="609719"/>
    <x v="61"/>
    <s v="Lake View HS"/>
    <x v="15"/>
    <s v="18.1"/>
    <s v=""/>
  </r>
  <r>
    <n v="1440"/>
    <n v="609720"/>
    <x v="62"/>
    <s v="Lane Tech HS"/>
    <x v="20"/>
    <s v="24.8"/>
    <s v="Selective Enrollment"/>
  </r>
  <r>
    <n v="1440"/>
    <n v="609720"/>
    <x v="62"/>
    <s v="Lane Tech HS"/>
    <x v="20"/>
    <s v="24.8"/>
    <s v="Selective Enrollment"/>
  </r>
  <r>
    <n v="1440"/>
    <n v="609720"/>
    <x v="62"/>
    <s v="Lane Tech HS"/>
    <x v="20"/>
    <s v="24.8"/>
    <s v="Selective Enrollment"/>
  </r>
  <r>
    <n v="1440"/>
    <n v="609720"/>
    <x v="62"/>
    <s v="Lane Tech HS"/>
    <x v="20"/>
    <s v="24.8"/>
    <s v="Selective Enrollment"/>
  </r>
  <r>
    <n v="1440"/>
    <n v="609720"/>
    <x v="62"/>
    <s v="Lane Tech HS"/>
    <x v="20"/>
    <s v="24.8"/>
    <s v="Selective Enrollment"/>
  </r>
  <r>
    <n v="1440"/>
    <n v="609720"/>
    <x v="62"/>
    <s v="Lane Tech HS"/>
    <x v="20"/>
    <s v="24.8"/>
    <s v="Selective Enrollment"/>
  </r>
  <r>
    <n v="1440"/>
    <n v="609720"/>
    <x v="62"/>
    <s v="Lane Tech HS"/>
    <x v="20"/>
    <s v="24.8"/>
    <s v="Selective Enrollment"/>
  </r>
  <r>
    <n v="1440"/>
    <n v="609720"/>
    <x v="62"/>
    <s v="Lane Tech HS"/>
    <x v="20"/>
    <s v="24.8"/>
    <s v="Selective Enrollment"/>
  </r>
  <r>
    <n v="1440"/>
    <n v="609720"/>
    <x v="62"/>
    <s v="Lane Tech HS"/>
    <x v="20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7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4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2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13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0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1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2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3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4"/>
    <s v="24.8"/>
    <s v="Selective Enrollment"/>
  </r>
  <r>
    <n v="1440"/>
    <n v="609720"/>
    <x v="62"/>
    <s v="Lane Tech HS"/>
    <x v="5"/>
    <s v="24.8"/>
    <s v="Selective Enrollment"/>
  </r>
  <r>
    <n v="1440"/>
    <n v="609720"/>
    <x v="62"/>
    <s v="Lane Tech HS"/>
    <x v="5"/>
    <s v="24.8"/>
    <s v="Selective Enrollment"/>
  </r>
  <r>
    <n v="1440"/>
    <n v="609720"/>
    <x v="62"/>
    <s v="Lane Tech HS"/>
    <x v="5"/>
    <s v="24.8"/>
    <s v="Selective Enrollment"/>
  </r>
  <r>
    <n v="1440"/>
    <n v="609720"/>
    <x v="62"/>
    <s v="Lane Tech HS"/>
    <x v="5"/>
    <s v="24.8"/>
    <s v="Selective Enrollment"/>
  </r>
  <r>
    <n v="1440"/>
    <n v="609720"/>
    <x v="62"/>
    <s v="Lane Tech HS"/>
    <x v="5"/>
    <s v="24.8"/>
    <s v="Selective Enrollment"/>
  </r>
  <r>
    <n v="1440"/>
    <n v="609720"/>
    <x v="62"/>
    <s v="Lane Tech HS"/>
    <x v="5"/>
    <s v="24.8"/>
    <s v="Selective Enrollment"/>
  </r>
  <r>
    <n v="1440"/>
    <n v="609720"/>
    <x v="62"/>
    <s v="Lane Tech HS"/>
    <x v="5"/>
    <s v="24.8"/>
    <s v="Selective Enrollment"/>
  </r>
  <r>
    <n v="1440"/>
    <n v="609720"/>
    <x v="62"/>
    <s v="Lane Tech HS"/>
    <x v="5"/>
    <s v="24.8"/>
    <s v="Selective Enrollment"/>
  </r>
  <r>
    <n v="1440"/>
    <n v="609720"/>
    <x v="62"/>
    <s v="Lane Tech HS"/>
    <x v="5"/>
    <s v="24.8"/>
    <s v="Selective Enrollment"/>
  </r>
  <r>
    <n v="1440"/>
    <n v="609720"/>
    <x v="62"/>
    <s v="Lane Tech HS"/>
    <x v="6"/>
    <s v="24.8"/>
    <s v="Selective Enrollment"/>
  </r>
  <r>
    <n v="1440"/>
    <n v="609720"/>
    <x v="62"/>
    <s v="Lane Tech HS"/>
    <x v="6"/>
    <s v="24.8"/>
    <s v="Selective Enrollment"/>
  </r>
  <r>
    <n v="1440"/>
    <n v="609720"/>
    <x v="62"/>
    <s v="Lane Tech HS"/>
    <x v="6"/>
    <s v="24.8"/>
    <s v="Selective Enrollment"/>
  </r>
  <r>
    <n v="1440"/>
    <n v="609720"/>
    <x v="62"/>
    <s v="Lane Tech HS"/>
    <x v="6"/>
    <s v="24.8"/>
    <s v="Selective Enrollment"/>
  </r>
  <r>
    <n v="1440"/>
    <n v="609720"/>
    <x v="62"/>
    <s v="Lane Tech HS"/>
    <x v="6"/>
    <s v="24.8"/>
    <s v="Selective Enrollment"/>
  </r>
  <r>
    <n v="1440"/>
    <n v="609720"/>
    <x v="62"/>
    <s v="Lane Tech HS"/>
    <x v="7"/>
    <s v="24.8"/>
    <s v="Selective Enrollment"/>
  </r>
  <r>
    <n v="9036"/>
    <m/>
    <x v="63"/>
    <s v=""/>
    <x v="13"/>
    <s v=""/>
    <s v=""/>
  </r>
  <r>
    <n v="9036"/>
    <m/>
    <x v="63"/>
    <s v=""/>
    <x v="0"/>
    <s v=""/>
    <s v=""/>
  </r>
  <r>
    <n v="9036"/>
    <m/>
    <x v="63"/>
    <s v=""/>
    <x v="1"/>
    <s v=""/>
    <s v=""/>
  </r>
  <r>
    <n v="9036"/>
    <m/>
    <x v="63"/>
    <s v=""/>
    <x v="1"/>
    <s v=""/>
    <s v=""/>
  </r>
  <r>
    <n v="9036"/>
    <m/>
    <x v="63"/>
    <s v=""/>
    <x v="2"/>
    <s v=""/>
    <s v=""/>
  </r>
  <r>
    <n v="9036"/>
    <m/>
    <x v="63"/>
    <s v=""/>
    <x v="2"/>
    <s v=""/>
    <s v=""/>
  </r>
  <r>
    <n v="9036"/>
    <m/>
    <x v="63"/>
    <s v=""/>
    <x v="2"/>
    <s v=""/>
    <s v=""/>
  </r>
  <r>
    <n v="9036"/>
    <m/>
    <x v="63"/>
    <s v=""/>
    <x v="2"/>
    <s v=""/>
    <s v=""/>
  </r>
  <r>
    <n v="9036"/>
    <m/>
    <x v="63"/>
    <s v=""/>
    <x v="2"/>
    <s v=""/>
    <s v=""/>
  </r>
  <r>
    <n v="9036"/>
    <m/>
    <x v="63"/>
    <s v=""/>
    <x v="3"/>
    <s v=""/>
    <s v=""/>
  </r>
  <r>
    <n v="9036"/>
    <m/>
    <x v="63"/>
    <s v=""/>
    <x v="3"/>
    <s v=""/>
    <s v=""/>
  </r>
  <r>
    <n v="9036"/>
    <m/>
    <x v="63"/>
    <s v=""/>
    <x v="3"/>
    <s v=""/>
    <s v=""/>
  </r>
  <r>
    <n v="9036"/>
    <m/>
    <x v="63"/>
    <s v=""/>
    <x v="3"/>
    <s v=""/>
    <s v=""/>
  </r>
  <r>
    <n v="9036"/>
    <m/>
    <x v="63"/>
    <s v=""/>
    <x v="3"/>
    <s v=""/>
    <s v=""/>
  </r>
  <r>
    <n v="9036"/>
    <m/>
    <x v="63"/>
    <s v=""/>
    <x v="3"/>
    <s v=""/>
    <s v=""/>
  </r>
  <r>
    <n v="9036"/>
    <m/>
    <x v="63"/>
    <s v=""/>
    <x v="3"/>
    <s v=""/>
    <s v=""/>
  </r>
  <r>
    <n v="9036"/>
    <m/>
    <x v="63"/>
    <s v=""/>
    <x v="3"/>
    <s v=""/>
    <s v=""/>
  </r>
  <r>
    <n v="9036"/>
    <m/>
    <x v="63"/>
    <s v=""/>
    <x v="3"/>
    <s v=""/>
    <s v=""/>
  </r>
  <r>
    <n v="9036"/>
    <m/>
    <x v="63"/>
    <s v=""/>
    <x v="3"/>
    <s v=""/>
    <s v=""/>
  </r>
  <r>
    <n v="9036"/>
    <m/>
    <x v="63"/>
    <s v=""/>
    <x v="3"/>
    <s v=""/>
    <s v=""/>
  </r>
  <r>
    <n v="9036"/>
    <m/>
    <x v="63"/>
    <s v=""/>
    <x v="4"/>
    <s v=""/>
    <s v=""/>
  </r>
  <r>
    <n v="9036"/>
    <m/>
    <x v="63"/>
    <s v=""/>
    <x v="4"/>
    <s v=""/>
    <s v=""/>
  </r>
  <r>
    <n v="9036"/>
    <m/>
    <x v="63"/>
    <s v=""/>
    <x v="4"/>
    <s v=""/>
    <s v=""/>
  </r>
  <r>
    <n v="9036"/>
    <m/>
    <x v="63"/>
    <s v=""/>
    <x v="4"/>
    <s v=""/>
    <s v=""/>
  </r>
  <r>
    <n v="9036"/>
    <m/>
    <x v="63"/>
    <s v=""/>
    <x v="4"/>
    <s v=""/>
    <s v=""/>
  </r>
  <r>
    <n v="9036"/>
    <m/>
    <x v="63"/>
    <s v=""/>
    <x v="4"/>
    <s v=""/>
    <s v=""/>
  </r>
  <r>
    <n v="9036"/>
    <m/>
    <x v="63"/>
    <s v=""/>
    <x v="4"/>
    <s v=""/>
    <s v=""/>
  </r>
  <r>
    <n v="9036"/>
    <m/>
    <x v="63"/>
    <s v=""/>
    <x v="4"/>
    <s v=""/>
    <s v=""/>
  </r>
  <r>
    <n v="9036"/>
    <m/>
    <x v="63"/>
    <s v=""/>
    <x v="4"/>
    <s v=""/>
    <s v=""/>
  </r>
  <r>
    <n v="9036"/>
    <m/>
    <x v="63"/>
    <s v=""/>
    <x v="4"/>
    <s v=""/>
    <s v=""/>
  </r>
  <r>
    <n v="9036"/>
    <m/>
    <x v="63"/>
    <s v=""/>
    <x v="4"/>
    <s v=""/>
    <s v=""/>
  </r>
  <r>
    <n v="9036"/>
    <m/>
    <x v="63"/>
    <s v=""/>
    <x v="4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5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6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7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8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9"/>
    <s v=""/>
    <s v=""/>
  </r>
  <r>
    <n v="9036"/>
    <m/>
    <x v="63"/>
    <s v=""/>
    <x v="10"/>
    <s v=""/>
    <s v=""/>
  </r>
  <r>
    <n v="9036"/>
    <m/>
    <x v="63"/>
    <s v=""/>
    <x v="10"/>
    <s v=""/>
    <s v=""/>
  </r>
  <r>
    <n v="9036"/>
    <m/>
    <x v="63"/>
    <s v=""/>
    <x v="10"/>
    <s v=""/>
    <s v=""/>
  </r>
  <r>
    <n v="9036"/>
    <m/>
    <x v="63"/>
    <s v=""/>
    <x v="10"/>
    <s v=""/>
    <s v=""/>
  </r>
  <r>
    <n v="9036"/>
    <m/>
    <x v="63"/>
    <s v=""/>
    <x v="10"/>
    <s v=""/>
    <s v=""/>
  </r>
  <r>
    <n v="9036"/>
    <m/>
    <x v="63"/>
    <s v=""/>
    <x v="10"/>
    <s v=""/>
    <s v=""/>
  </r>
  <r>
    <n v="9036"/>
    <m/>
    <x v="63"/>
    <s v=""/>
    <x v="10"/>
    <s v=""/>
    <s v=""/>
  </r>
  <r>
    <n v="9036"/>
    <m/>
    <x v="63"/>
    <s v=""/>
    <x v="10"/>
    <s v=""/>
    <s v=""/>
  </r>
  <r>
    <n v="9036"/>
    <m/>
    <x v="63"/>
    <s v=""/>
    <x v="10"/>
    <s v=""/>
    <s v=""/>
  </r>
  <r>
    <n v="9036"/>
    <m/>
    <x v="63"/>
    <s v=""/>
    <x v="10"/>
    <s v=""/>
    <s v=""/>
  </r>
  <r>
    <n v="9036"/>
    <m/>
    <x v="63"/>
    <s v=""/>
    <x v="10"/>
    <s v=""/>
    <s v=""/>
  </r>
  <r>
    <n v="9036"/>
    <m/>
    <x v="63"/>
    <s v=""/>
    <x v="10"/>
    <s v=""/>
    <s v=""/>
  </r>
  <r>
    <n v="9036"/>
    <m/>
    <x v="63"/>
    <s v=""/>
    <x v="10"/>
    <s v=""/>
    <s v=""/>
  </r>
  <r>
    <n v="9036"/>
    <m/>
    <x v="63"/>
    <s v=""/>
    <x v="11"/>
    <s v=""/>
    <s v=""/>
  </r>
  <r>
    <n v="9036"/>
    <m/>
    <x v="63"/>
    <s v=""/>
    <x v="11"/>
    <s v=""/>
    <s v=""/>
  </r>
  <r>
    <n v="9036"/>
    <m/>
    <x v="63"/>
    <s v=""/>
    <x v="11"/>
    <s v=""/>
    <s v=""/>
  </r>
  <r>
    <n v="9036"/>
    <m/>
    <x v="63"/>
    <s v=""/>
    <x v="11"/>
    <s v=""/>
    <s v=""/>
  </r>
  <r>
    <n v="9036"/>
    <m/>
    <x v="63"/>
    <s v=""/>
    <x v="15"/>
    <s v=""/>
    <s v=""/>
  </r>
  <r>
    <n v="9036"/>
    <m/>
    <x v="63"/>
    <s v=""/>
    <x v="15"/>
    <s v=""/>
    <s v=""/>
  </r>
  <r>
    <n v="1620"/>
    <n v="609738"/>
    <x v="64"/>
    <s v="Lincoln Park HS"/>
    <x v="20"/>
    <s v="22.1"/>
    <s v=""/>
  </r>
  <r>
    <n v="1620"/>
    <n v="609738"/>
    <x v="64"/>
    <s v="Lincoln Park HS"/>
    <x v="20"/>
    <s v="22.1"/>
    <s v=""/>
  </r>
  <r>
    <n v="1620"/>
    <n v="609738"/>
    <x v="64"/>
    <s v="Lincoln Park HS"/>
    <x v="20"/>
    <s v="22.1"/>
    <s v=""/>
  </r>
  <r>
    <n v="1620"/>
    <n v="609738"/>
    <x v="64"/>
    <s v="Lincoln Park HS"/>
    <x v="20"/>
    <s v="22.1"/>
    <s v=""/>
  </r>
  <r>
    <n v="1620"/>
    <n v="609738"/>
    <x v="64"/>
    <s v="Lincoln Park HS"/>
    <x v="20"/>
    <s v="22.1"/>
    <s v=""/>
  </r>
  <r>
    <n v="1620"/>
    <n v="609738"/>
    <x v="64"/>
    <s v="Lincoln Park HS"/>
    <x v="17"/>
    <s v="22.1"/>
    <s v=""/>
  </r>
  <r>
    <n v="1620"/>
    <n v="609738"/>
    <x v="64"/>
    <s v="Lincoln Park HS"/>
    <x v="17"/>
    <s v="22.1"/>
    <s v=""/>
  </r>
  <r>
    <n v="1620"/>
    <n v="609738"/>
    <x v="64"/>
    <s v="Lincoln Park HS"/>
    <x v="17"/>
    <s v="22.1"/>
    <s v=""/>
  </r>
  <r>
    <n v="1620"/>
    <n v="609738"/>
    <x v="64"/>
    <s v="Lincoln Park HS"/>
    <x v="17"/>
    <s v="22.1"/>
    <s v=""/>
  </r>
  <r>
    <n v="1620"/>
    <n v="609738"/>
    <x v="64"/>
    <s v="Lincoln Park HS"/>
    <x v="17"/>
    <s v="22.1"/>
    <s v=""/>
  </r>
  <r>
    <n v="1620"/>
    <n v="609738"/>
    <x v="64"/>
    <s v="Lincoln Park HS"/>
    <x v="17"/>
    <s v="22.1"/>
    <s v=""/>
  </r>
  <r>
    <n v="1620"/>
    <n v="609738"/>
    <x v="64"/>
    <s v="Lincoln Park HS"/>
    <x v="17"/>
    <s v="22.1"/>
    <s v=""/>
  </r>
  <r>
    <n v="1620"/>
    <n v="609738"/>
    <x v="64"/>
    <s v="Lincoln Park HS"/>
    <x v="17"/>
    <s v="22.1"/>
    <s v=""/>
  </r>
  <r>
    <n v="1620"/>
    <n v="609738"/>
    <x v="64"/>
    <s v="Lincoln Park HS"/>
    <x v="14"/>
    <s v="22.1"/>
    <s v=""/>
  </r>
  <r>
    <n v="1620"/>
    <n v="609738"/>
    <x v="64"/>
    <s v="Lincoln Park HS"/>
    <x v="14"/>
    <s v="22.1"/>
    <s v=""/>
  </r>
  <r>
    <n v="1620"/>
    <n v="609738"/>
    <x v="64"/>
    <s v="Lincoln Park HS"/>
    <x v="14"/>
    <s v="22.1"/>
    <s v=""/>
  </r>
  <r>
    <n v="1620"/>
    <n v="609738"/>
    <x v="64"/>
    <s v="Lincoln Park HS"/>
    <x v="14"/>
    <s v="22.1"/>
    <s v=""/>
  </r>
  <r>
    <n v="1620"/>
    <n v="609738"/>
    <x v="64"/>
    <s v="Lincoln Park HS"/>
    <x v="14"/>
    <s v="22.1"/>
    <s v=""/>
  </r>
  <r>
    <n v="1620"/>
    <n v="609738"/>
    <x v="64"/>
    <s v="Lincoln Park HS"/>
    <x v="14"/>
    <s v="22.1"/>
    <s v=""/>
  </r>
  <r>
    <n v="1620"/>
    <n v="609738"/>
    <x v="64"/>
    <s v="Lincoln Park HS"/>
    <x v="14"/>
    <s v="22.1"/>
    <s v=""/>
  </r>
  <r>
    <n v="1620"/>
    <n v="609738"/>
    <x v="64"/>
    <s v="Lincoln Park HS"/>
    <x v="14"/>
    <s v="22.1"/>
    <s v=""/>
  </r>
  <r>
    <n v="1620"/>
    <n v="609738"/>
    <x v="64"/>
    <s v="Lincoln Park HS"/>
    <x v="14"/>
    <s v="22.1"/>
    <s v=""/>
  </r>
  <r>
    <n v="1620"/>
    <n v="609738"/>
    <x v="64"/>
    <s v="Lincoln Park HS"/>
    <x v="14"/>
    <s v="22.1"/>
    <s v=""/>
  </r>
  <r>
    <n v="1620"/>
    <n v="609738"/>
    <x v="64"/>
    <s v="Lincoln Park HS"/>
    <x v="14"/>
    <s v="22.1"/>
    <s v=""/>
  </r>
  <r>
    <n v="1620"/>
    <n v="609738"/>
    <x v="64"/>
    <s v="Lincoln Park HS"/>
    <x v="14"/>
    <s v="22.1"/>
    <s v=""/>
  </r>
  <r>
    <n v="1620"/>
    <n v="609738"/>
    <x v="64"/>
    <s v="Lincoln Park HS"/>
    <x v="14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2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13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0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1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2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3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4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5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6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7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8"/>
    <s v="22.1"/>
    <s v=""/>
  </r>
  <r>
    <n v="1620"/>
    <n v="609738"/>
    <x v="64"/>
    <s v="Lincoln Park HS"/>
    <x v="9"/>
    <s v="22.1"/>
    <s v=""/>
  </r>
  <r>
    <n v="1620"/>
    <n v="609738"/>
    <x v="64"/>
    <s v="Lincoln Park HS"/>
    <x v="9"/>
    <s v="22.1"/>
    <s v=""/>
  </r>
  <r>
    <n v="1620"/>
    <n v="609738"/>
    <x v="64"/>
    <s v="Lincoln Park HS"/>
    <x v="9"/>
    <s v="22.1"/>
    <s v=""/>
  </r>
  <r>
    <n v="1620"/>
    <n v="609738"/>
    <x v="64"/>
    <s v="Lincoln Park HS"/>
    <x v="9"/>
    <s v="22.1"/>
    <s v=""/>
  </r>
  <r>
    <n v="1620"/>
    <n v="609738"/>
    <x v="64"/>
    <s v="Lincoln Park HS"/>
    <x v="9"/>
    <s v="22.1"/>
    <s v=""/>
  </r>
  <r>
    <n v="1620"/>
    <n v="609738"/>
    <x v="64"/>
    <s v="Lincoln Park HS"/>
    <x v="9"/>
    <s v="22.1"/>
    <s v=""/>
  </r>
  <r>
    <n v="1620"/>
    <n v="609738"/>
    <x v="64"/>
    <s v="Lincoln Park HS"/>
    <x v="9"/>
    <s v="22.1"/>
    <s v=""/>
  </r>
  <r>
    <n v="1620"/>
    <n v="609738"/>
    <x v="64"/>
    <s v="Lincoln Park HS"/>
    <x v="9"/>
    <s v="22.1"/>
    <s v=""/>
  </r>
  <r>
    <n v="1620"/>
    <n v="609738"/>
    <x v="64"/>
    <s v="Lincoln Park HS"/>
    <x v="10"/>
    <s v="22.1"/>
    <s v=""/>
  </r>
  <r>
    <n v="1620"/>
    <n v="609738"/>
    <x v="64"/>
    <s v="Lincoln Park HS"/>
    <x v="10"/>
    <s v="22.1"/>
    <s v=""/>
  </r>
  <r>
    <n v="1620"/>
    <n v="609738"/>
    <x v="64"/>
    <s v="Lincoln Park HS"/>
    <x v="10"/>
    <s v="22.1"/>
    <s v=""/>
  </r>
  <r>
    <n v="1620"/>
    <n v="609738"/>
    <x v="64"/>
    <s v="Lincoln Park HS"/>
    <x v="10"/>
    <s v="22.1"/>
    <s v=""/>
  </r>
  <r>
    <n v="1620"/>
    <n v="609738"/>
    <x v="64"/>
    <s v="Lincoln Park HS"/>
    <x v="10"/>
    <s v="22.1"/>
    <s v=""/>
  </r>
  <r>
    <n v="1620"/>
    <n v="609738"/>
    <x v="64"/>
    <s v="Lincoln Park HS"/>
    <x v="10"/>
    <s v="22.1"/>
    <s v=""/>
  </r>
  <r>
    <n v="1620"/>
    <n v="609738"/>
    <x v="64"/>
    <s v="Lincoln Park HS"/>
    <x v="16"/>
    <s v="22.1"/>
    <s v=""/>
  </r>
  <r>
    <n v="7110"/>
    <n v="610391"/>
    <x v="65"/>
    <s v="Lindblom MSHS"/>
    <x v="17"/>
    <s v="23.4"/>
    <s v="Selective Enrollment"/>
  </r>
  <r>
    <n v="7110"/>
    <n v="610391"/>
    <x v="65"/>
    <s v="Lindblom MSHS"/>
    <x v="14"/>
    <s v="23.4"/>
    <s v="Selective Enrollment"/>
  </r>
  <r>
    <n v="7110"/>
    <n v="610391"/>
    <x v="65"/>
    <s v="Lindblom MSHS"/>
    <x v="14"/>
    <s v="23.4"/>
    <s v="Selective Enrollment"/>
  </r>
  <r>
    <n v="7110"/>
    <n v="610391"/>
    <x v="65"/>
    <s v="Lindblom MSHS"/>
    <x v="14"/>
    <s v="23.4"/>
    <s v="Selective Enrollment"/>
  </r>
  <r>
    <n v="7110"/>
    <n v="610391"/>
    <x v="65"/>
    <s v="Lindblom MSHS"/>
    <x v="14"/>
    <s v="23.4"/>
    <s v="Selective Enrollment"/>
  </r>
  <r>
    <n v="7110"/>
    <n v="610391"/>
    <x v="65"/>
    <s v="Lindblom MSHS"/>
    <x v="14"/>
    <s v="23.4"/>
    <s v="Selective Enrollment"/>
  </r>
  <r>
    <n v="7110"/>
    <n v="610391"/>
    <x v="65"/>
    <s v="Lindblom MSHS"/>
    <x v="14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2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13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0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1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2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3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4"/>
    <s v="23.4"/>
    <s v="Selective Enrollment"/>
  </r>
  <r>
    <n v="7110"/>
    <n v="610391"/>
    <x v="65"/>
    <s v="Lindblom MSHS"/>
    <x v="5"/>
    <s v="23.4"/>
    <s v="Selective Enrollment"/>
  </r>
  <r>
    <n v="7110"/>
    <n v="610391"/>
    <x v="65"/>
    <s v="Lindblom MSHS"/>
    <x v="5"/>
    <s v="23.4"/>
    <s v="Selective Enrollment"/>
  </r>
  <r>
    <n v="7110"/>
    <n v="610391"/>
    <x v="65"/>
    <s v="Lindblom MSHS"/>
    <x v="5"/>
    <s v="23.4"/>
    <s v="Selective Enrollment"/>
  </r>
  <r>
    <n v="7110"/>
    <n v="610391"/>
    <x v="65"/>
    <s v="Lindblom MSHS"/>
    <x v="5"/>
    <s v="23.4"/>
    <s v="Selective Enrollment"/>
  </r>
  <r>
    <n v="7110"/>
    <n v="610391"/>
    <x v="65"/>
    <s v="Lindblom MSHS"/>
    <x v="5"/>
    <s v="23.4"/>
    <s v="Selective Enrollment"/>
  </r>
  <r>
    <n v="7110"/>
    <n v="610391"/>
    <x v="65"/>
    <s v="Lindblom MSHS"/>
    <x v="5"/>
    <s v="23.4"/>
    <s v="Selective Enrollment"/>
  </r>
  <r>
    <n v="7110"/>
    <n v="610391"/>
    <x v="65"/>
    <s v="Lindblom MSHS"/>
    <x v="6"/>
    <s v="23.4"/>
    <s v="Selective Enrollment"/>
  </r>
  <r>
    <n v="7110"/>
    <n v="610391"/>
    <x v="65"/>
    <s v="Lindblom MSHS"/>
    <x v="6"/>
    <s v="23.4"/>
    <s v="Selective Enrollment"/>
  </r>
  <r>
    <n v="7110"/>
    <n v="610391"/>
    <x v="65"/>
    <s v="Lindblom MSHS"/>
    <x v="7"/>
    <s v="23.4"/>
    <s v="Selective Enrollment"/>
  </r>
  <r>
    <n v="7110"/>
    <n v="610391"/>
    <x v="65"/>
    <s v="Lindblom MSHS"/>
    <x v="7"/>
    <s v="23.4"/>
    <s v="Selective Enrollment"/>
  </r>
  <r>
    <n v="7110"/>
    <n v="610391"/>
    <x v="65"/>
    <s v="Lindblom MSHS"/>
    <x v="10"/>
    <s v="23.4"/>
    <s v="Selective Enrollment"/>
  </r>
  <r>
    <n v="1460"/>
    <n v="609722"/>
    <x v="66"/>
    <s v="Manley HS"/>
    <x v="3"/>
    <s v="14.1"/>
    <s v=""/>
  </r>
  <r>
    <n v="1460"/>
    <n v="609722"/>
    <x v="66"/>
    <s v="Manley HS"/>
    <x v="3"/>
    <s v="14.1"/>
    <s v=""/>
  </r>
  <r>
    <n v="1460"/>
    <n v="609722"/>
    <x v="66"/>
    <s v="Manley HS"/>
    <x v="4"/>
    <s v="14.1"/>
    <s v=""/>
  </r>
  <r>
    <n v="1460"/>
    <n v="609722"/>
    <x v="66"/>
    <s v="Manley HS"/>
    <x v="4"/>
    <s v="14.1"/>
    <s v=""/>
  </r>
  <r>
    <n v="1460"/>
    <n v="609722"/>
    <x v="66"/>
    <s v="Manley HS"/>
    <x v="4"/>
    <s v="14.1"/>
    <s v=""/>
  </r>
  <r>
    <n v="1460"/>
    <n v="609722"/>
    <x v="66"/>
    <s v="Manley HS"/>
    <x v="4"/>
    <s v="14.1"/>
    <s v=""/>
  </r>
  <r>
    <n v="1460"/>
    <n v="609722"/>
    <x v="66"/>
    <s v="Manley HS"/>
    <x v="4"/>
    <s v="14.1"/>
    <s v=""/>
  </r>
  <r>
    <n v="1460"/>
    <n v="609722"/>
    <x v="66"/>
    <s v="Manley HS"/>
    <x v="4"/>
    <s v="14.1"/>
    <s v=""/>
  </r>
  <r>
    <n v="1460"/>
    <n v="609722"/>
    <x v="66"/>
    <s v="Manley HS"/>
    <x v="5"/>
    <s v="14.1"/>
    <s v=""/>
  </r>
  <r>
    <n v="1460"/>
    <n v="609722"/>
    <x v="66"/>
    <s v="Manley HS"/>
    <x v="5"/>
    <s v="14.1"/>
    <s v=""/>
  </r>
  <r>
    <n v="1460"/>
    <n v="609722"/>
    <x v="66"/>
    <s v="Manley HS"/>
    <x v="5"/>
    <s v="14.1"/>
    <s v=""/>
  </r>
  <r>
    <n v="1460"/>
    <n v="609722"/>
    <x v="66"/>
    <s v="Manley HS"/>
    <x v="5"/>
    <s v="14.1"/>
    <s v=""/>
  </r>
  <r>
    <n v="1460"/>
    <n v="609722"/>
    <x v="66"/>
    <s v="Manley HS"/>
    <x v="5"/>
    <s v="14.1"/>
    <s v=""/>
  </r>
  <r>
    <n v="1460"/>
    <n v="609722"/>
    <x v="66"/>
    <s v="Manley HS"/>
    <x v="5"/>
    <s v="14.1"/>
    <s v=""/>
  </r>
  <r>
    <n v="1460"/>
    <n v="609722"/>
    <x v="66"/>
    <s v="Manley HS"/>
    <x v="5"/>
    <s v="14.1"/>
    <s v=""/>
  </r>
  <r>
    <n v="1460"/>
    <n v="609722"/>
    <x v="66"/>
    <s v="Manley HS"/>
    <x v="6"/>
    <s v="14.1"/>
    <s v=""/>
  </r>
  <r>
    <n v="1460"/>
    <n v="609722"/>
    <x v="66"/>
    <s v="Manley HS"/>
    <x v="6"/>
    <s v="14.1"/>
    <s v=""/>
  </r>
  <r>
    <n v="1460"/>
    <n v="609722"/>
    <x v="66"/>
    <s v="Manley HS"/>
    <x v="6"/>
    <s v="14.1"/>
    <s v=""/>
  </r>
  <r>
    <n v="1460"/>
    <n v="609722"/>
    <x v="66"/>
    <s v="Manley HS"/>
    <x v="6"/>
    <s v="14.1"/>
    <s v=""/>
  </r>
  <r>
    <n v="1460"/>
    <n v="609722"/>
    <x v="66"/>
    <s v="Manley HS"/>
    <x v="6"/>
    <s v="14.1"/>
    <s v=""/>
  </r>
  <r>
    <n v="1460"/>
    <n v="609722"/>
    <x v="66"/>
    <s v="Manley HS"/>
    <x v="7"/>
    <s v="14.1"/>
    <s v=""/>
  </r>
  <r>
    <n v="1460"/>
    <n v="609722"/>
    <x v="66"/>
    <s v="Manley HS"/>
    <x v="7"/>
    <s v="14.1"/>
    <s v=""/>
  </r>
  <r>
    <n v="1460"/>
    <n v="609722"/>
    <x v="66"/>
    <s v="Manley HS"/>
    <x v="7"/>
    <s v="14.1"/>
    <s v=""/>
  </r>
  <r>
    <n v="1460"/>
    <n v="609722"/>
    <x v="66"/>
    <s v="Manley HS"/>
    <x v="7"/>
    <s v="14.1"/>
    <s v=""/>
  </r>
  <r>
    <n v="1460"/>
    <n v="609722"/>
    <x v="66"/>
    <s v="Manley HS"/>
    <x v="7"/>
    <s v="14.1"/>
    <s v=""/>
  </r>
  <r>
    <n v="1460"/>
    <n v="609722"/>
    <x v="66"/>
    <s v="Manley HS"/>
    <x v="7"/>
    <s v="14.1"/>
    <s v=""/>
  </r>
  <r>
    <n v="1460"/>
    <n v="609722"/>
    <x v="66"/>
    <s v="Manley HS"/>
    <x v="7"/>
    <s v="14.1"/>
    <s v=""/>
  </r>
  <r>
    <n v="1460"/>
    <n v="609722"/>
    <x v="66"/>
    <s v="Manley HS"/>
    <x v="7"/>
    <s v="14.1"/>
    <s v=""/>
  </r>
  <r>
    <n v="1460"/>
    <n v="609722"/>
    <x v="66"/>
    <s v="Manley HS"/>
    <x v="7"/>
    <s v="14.1"/>
    <s v=""/>
  </r>
  <r>
    <n v="1460"/>
    <n v="609722"/>
    <x v="66"/>
    <s v="Manley HS"/>
    <x v="7"/>
    <s v="14.1"/>
    <s v=""/>
  </r>
  <r>
    <n v="1460"/>
    <n v="609722"/>
    <x v="66"/>
    <s v="Manley HS"/>
    <x v="7"/>
    <s v="14.1"/>
    <s v=""/>
  </r>
  <r>
    <n v="1460"/>
    <n v="609722"/>
    <x v="66"/>
    <s v="Manley HS"/>
    <x v="7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8"/>
    <s v="14.1"/>
    <s v=""/>
  </r>
  <r>
    <n v="1460"/>
    <n v="609722"/>
    <x v="66"/>
    <s v="Manley HS"/>
    <x v="9"/>
    <s v="14.1"/>
    <s v=""/>
  </r>
  <r>
    <n v="1460"/>
    <n v="609722"/>
    <x v="66"/>
    <s v="Manley HS"/>
    <x v="9"/>
    <s v="14.1"/>
    <s v=""/>
  </r>
  <r>
    <n v="1460"/>
    <n v="609722"/>
    <x v="66"/>
    <s v="Manley HS"/>
    <x v="9"/>
    <s v="14.1"/>
    <s v=""/>
  </r>
  <r>
    <n v="1460"/>
    <n v="609722"/>
    <x v="66"/>
    <s v="Manley HS"/>
    <x v="9"/>
    <s v="14.1"/>
    <s v=""/>
  </r>
  <r>
    <n v="1460"/>
    <n v="609722"/>
    <x v="66"/>
    <s v="Manley HS"/>
    <x v="9"/>
    <s v="14.1"/>
    <s v=""/>
  </r>
  <r>
    <n v="1460"/>
    <n v="609722"/>
    <x v="66"/>
    <s v="Manley HS"/>
    <x v="9"/>
    <s v="14.1"/>
    <s v=""/>
  </r>
  <r>
    <n v="1460"/>
    <n v="609722"/>
    <x v="66"/>
    <s v="Manley HS"/>
    <x v="9"/>
    <s v="14.1"/>
    <s v=""/>
  </r>
  <r>
    <n v="1460"/>
    <n v="609722"/>
    <x v="66"/>
    <s v="Manley HS"/>
    <x v="9"/>
    <s v="14.1"/>
    <s v=""/>
  </r>
  <r>
    <n v="1460"/>
    <n v="609722"/>
    <x v="66"/>
    <s v="Manley HS"/>
    <x v="9"/>
    <s v="14.1"/>
    <s v=""/>
  </r>
  <r>
    <n v="1460"/>
    <n v="609722"/>
    <x v="66"/>
    <s v="Manley HS"/>
    <x v="9"/>
    <s v="14.1"/>
    <s v=""/>
  </r>
  <r>
    <n v="1460"/>
    <n v="609722"/>
    <x v="66"/>
    <s v="Manley HS"/>
    <x v="10"/>
    <s v="14.1"/>
    <s v=""/>
  </r>
  <r>
    <n v="1460"/>
    <n v="609722"/>
    <x v="66"/>
    <s v="Manley HS"/>
    <x v="10"/>
    <s v="14.1"/>
    <s v=""/>
  </r>
  <r>
    <n v="1460"/>
    <n v="609722"/>
    <x v="66"/>
    <s v="Manley HS"/>
    <x v="10"/>
    <s v="14.1"/>
    <s v=""/>
  </r>
  <r>
    <n v="1460"/>
    <n v="609722"/>
    <x v="66"/>
    <s v="Manley HS"/>
    <x v="11"/>
    <s v="14.1"/>
    <s v=""/>
  </r>
  <r>
    <n v="1460"/>
    <n v="609722"/>
    <x v="66"/>
    <s v="Manley HS"/>
    <x v="11"/>
    <s v="14.1"/>
    <s v=""/>
  </r>
  <r>
    <n v="1085"/>
    <n v="610502"/>
    <x v="67"/>
    <s v="Marine Math &amp; Sci Mil HS"/>
    <x v="13"/>
    <s v="17.9"/>
    <s v="Performance"/>
  </r>
  <r>
    <n v="1085"/>
    <n v="610502"/>
    <x v="67"/>
    <s v="Marine Math &amp; Sci Mil HS"/>
    <x v="0"/>
    <s v="17.9"/>
    <s v="Performance"/>
  </r>
  <r>
    <n v="1085"/>
    <n v="610502"/>
    <x v="67"/>
    <s v="Marine Math &amp; Sci Mil HS"/>
    <x v="1"/>
    <s v="17.9"/>
    <s v="Performance"/>
  </r>
  <r>
    <n v="1085"/>
    <n v="610502"/>
    <x v="67"/>
    <s v="Marine Math &amp; Sci Mil HS"/>
    <x v="1"/>
    <s v="17.9"/>
    <s v="Performance"/>
  </r>
  <r>
    <n v="1085"/>
    <n v="610502"/>
    <x v="67"/>
    <s v="Marine Math &amp; Sci Mil HS"/>
    <x v="2"/>
    <s v="17.9"/>
    <s v="Performance"/>
  </r>
  <r>
    <n v="1085"/>
    <n v="610502"/>
    <x v="67"/>
    <s v="Marine Math &amp; Sci Mil HS"/>
    <x v="2"/>
    <s v="17.9"/>
    <s v="Performance"/>
  </r>
  <r>
    <n v="1085"/>
    <n v="610502"/>
    <x v="67"/>
    <s v="Marine Math &amp; Sci Mil HS"/>
    <x v="2"/>
    <s v="17.9"/>
    <s v="Performance"/>
  </r>
  <r>
    <n v="1085"/>
    <n v="610502"/>
    <x v="67"/>
    <s v="Marine Math &amp; Sci Mil HS"/>
    <x v="2"/>
    <s v="17.9"/>
    <s v="Performance"/>
  </r>
  <r>
    <n v="1085"/>
    <n v="610502"/>
    <x v="67"/>
    <s v="Marine Math &amp; Sci Mil HS"/>
    <x v="3"/>
    <s v="17.9"/>
    <s v="Performance"/>
  </r>
  <r>
    <n v="1085"/>
    <n v="610502"/>
    <x v="67"/>
    <s v="Marine Math &amp; Sci Mil HS"/>
    <x v="3"/>
    <s v="17.9"/>
    <s v="Performance"/>
  </r>
  <r>
    <n v="1085"/>
    <n v="610502"/>
    <x v="67"/>
    <s v="Marine Math &amp; Sci Mil HS"/>
    <x v="3"/>
    <s v="17.9"/>
    <s v="Performance"/>
  </r>
  <r>
    <n v="1085"/>
    <n v="610502"/>
    <x v="67"/>
    <s v="Marine Math &amp; Sci Mil HS"/>
    <x v="3"/>
    <s v="17.9"/>
    <s v="Performance"/>
  </r>
  <r>
    <n v="1085"/>
    <n v="610502"/>
    <x v="67"/>
    <s v="Marine Math &amp; Sci Mil HS"/>
    <x v="3"/>
    <s v="17.9"/>
    <s v="Performance"/>
  </r>
  <r>
    <n v="1085"/>
    <n v="610502"/>
    <x v="67"/>
    <s v="Marine Math &amp; Sci Mil HS"/>
    <x v="3"/>
    <s v="17.9"/>
    <s v="Performance"/>
  </r>
  <r>
    <n v="1085"/>
    <n v="610502"/>
    <x v="67"/>
    <s v="Marine Math &amp; Sci Mil HS"/>
    <x v="3"/>
    <s v="17.9"/>
    <s v="Performance"/>
  </r>
  <r>
    <n v="1085"/>
    <n v="610502"/>
    <x v="67"/>
    <s v="Marine Math &amp; Sci Mil HS"/>
    <x v="3"/>
    <s v="17.9"/>
    <s v="Performance"/>
  </r>
  <r>
    <n v="1085"/>
    <n v="610502"/>
    <x v="67"/>
    <s v="Marine Math &amp; Sci Mil HS"/>
    <x v="3"/>
    <s v="17.9"/>
    <s v="Performance"/>
  </r>
  <r>
    <n v="1085"/>
    <n v="610502"/>
    <x v="67"/>
    <s v="Marine Math &amp; Sci Mil HS"/>
    <x v="3"/>
    <s v="17.9"/>
    <s v="Performance"/>
  </r>
  <r>
    <n v="1085"/>
    <n v="610502"/>
    <x v="67"/>
    <s v="Marine Math &amp; Sci Mil HS"/>
    <x v="3"/>
    <s v="17.9"/>
    <s v="Performance"/>
  </r>
  <r>
    <n v="1085"/>
    <n v="610502"/>
    <x v="67"/>
    <s v="Marine Math &amp; Sci Mil HS"/>
    <x v="3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4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5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6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7"/>
    <s v="17.9"/>
    <s v="Performance"/>
  </r>
  <r>
    <n v="1085"/>
    <n v="610502"/>
    <x v="67"/>
    <s v="Marine Math &amp; Sci Mil HS"/>
    <x v="8"/>
    <s v="17.9"/>
    <s v="Performance"/>
  </r>
  <r>
    <n v="1085"/>
    <n v="610502"/>
    <x v="67"/>
    <s v="Marine Math &amp; Sci Mil HS"/>
    <x v="8"/>
    <s v="17.9"/>
    <s v="Performance"/>
  </r>
  <r>
    <n v="1085"/>
    <n v="610502"/>
    <x v="67"/>
    <s v="Marine Math &amp; Sci Mil HS"/>
    <x v="8"/>
    <s v="17.9"/>
    <s v="Performance"/>
  </r>
  <r>
    <n v="1085"/>
    <n v="610502"/>
    <x v="67"/>
    <s v="Marine Math &amp; Sci Mil HS"/>
    <x v="8"/>
    <s v="17.9"/>
    <s v="Performance"/>
  </r>
  <r>
    <n v="1085"/>
    <n v="610502"/>
    <x v="67"/>
    <s v="Marine Math &amp; Sci Mil HS"/>
    <x v="8"/>
    <s v="17.9"/>
    <s v="Performance"/>
  </r>
  <r>
    <n v="1085"/>
    <n v="610502"/>
    <x v="67"/>
    <s v="Marine Math &amp; Sci Mil HS"/>
    <x v="8"/>
    <s v="17.9"/>
    <s v="Performance"/>
  </r>
  <r>
    <n v="1085"/>
    <n v="610502"/>
    <x v="67"/>
    <s v="Marine Math &amp; Sci Mil HS"/>
    <x v="8"/>
    <s v="17.9"/>
    <s v="Performance"/>
  </r>
  <r>
    <n v="1085"/>
    <n v="610502"/>
    <x v="67"/>
    <s v="Marine Math &amp; Sci Mil HS"/>
    <x v="8"/>
    <s v="17.9"/>
    <s v="Performance"/>
  </r>
  <r>
    <n v="1085"/>
    <n v="610502"/>
    <x v="67"/>
    <s v="Marine Math &amp; Sci Mil HS"/>
    <x v="8"/>
    <s v="17.9"/>
    <s v="Performance"/>
  </r>
  <r>
    <n v="1085"/>
    <n v="610502"/>
    <x v="67"/>
    <s v="Marine Math &amp; Sci Mil HS"/>
    <x v="8"/>
    <s v="17.9"/>
    <s v="Performance"/>
  </r>
  <r>
    <n v="1085"/>
    <n v="610502"/>
    <x v="67"/>
    <s v="Marine Math &amp; Sci Mil HS"/>
    <x v="8"/>
    <s v="17.9"/>
    <s v="Performance"/>
  </r>
  <r>
    <n v="1085"/>
    <n v="610502"/>
    <x v="67"/>
    <s v="Marine Math &amp; Sci Mil HS"/>
    <x v="8"/>
    <s v="17.9"/>
    <s v="Performance"/>
  </r>
  <r>
    <n v="1085"/>
    <n v="610502"/>
    <x v="67"/>
    <s v="Marine Math &amp; Sci Mil HS"/>
    <x v="8"/>
    <s v="17.9"/>
    <s v="Performance"/>
  </r>
  <r>
    <n v="1085"/>
    <n v="610502"/>
    <x v="67"/>
    <s v="Marine Math &amp; Sci Mil HS"/>
    <x v="8"/>
    <s v="17.9"/>
    <s v="Performance"/>
  </r>
  <r>
    <n v="1085"/>
    <n v="610502"/>
    <x v="67"/>
    <s v="Marine Math &amp; Sci Mil HS"/>
    <x v="9"/>
    <s v="17.9"/>
    <s v="Performance"/>
  </r>
  <r>
    <n v="1085"/>
    <n v="610502"/>
    <x v="67"/>
    <s v="Marine Math &amp; Sci Mil HS"/>
    <x v="9"/>
    <s v="17.9"/>
    <s v="Performance"/>
  </r>
  <r>
    <n v="1085"/>
    <n v="610502"/>
    <x v="67"/>
    <s v="Marine Math &amp; Sci Mil HS"/>
    <x v="9"/>
    <s v="17.9"/>
    <s v="Performance"/>
  </r>
  <r>
    <n v="1085"/>
    <n v="610502"/>
    <x v="67"/>
    <s v="Marine Math &amp; Sci Mil HS"/>
    <x v="9"/>
    <s v="17.9"/>
    <s v="Performance"/>
  </r>
  <r>
    <n v="1085"/>
    <n v="610502"/>
    <x v="67"/>
    <s v="Marine Math &amp; Sci Mil HS"/>
    <x v="10"/>
    <s v="17.9"/>
    <s v="Performance"/>
  </r>
  <r>
    <n v="1085"/>
    <n v="610502"/>
    <x v="67"/>
    <s v="Marine Math &amp; Sci Mil HS"/>
    <x v="10"/>
    <s v="17.9"/>
    <s v="Performance"/>
  </r>
  <r>
    <n v="1470"/>
    <n v="609723"/>
    <x v="68"/>
    <s v="Marshall HS"/>
    <x v="2"/>
    <s v="14.2"/>
    <s v=""/>
  </r>
  <r>
    <n v="1470"/>
    <n v="609723"/>
    <x v="68"/>
    <s v="Marshall HS"/>
    <x v="3"/>
    <s v="14.2"/>
    <s v=""/>
  </r>
  <r>
    <n v="1470"/>
    <n v="609723"/>
    <x v="68"/>
    <s v="Marshall HS"/>
    <x v="3"/>
    <s v="14.2"/>
    <s v=""/>
  </r>
  <r>
    <n v="1470"/>
    <n v="609723"/>
    <x v="68"/>
    <s v="Marshall HS"/>
    <x v="3"/>
    <s v="14.2"/>
    <s v=""/>
  </r>
  <r>
    <n v="1470"/>
    <n v="609723"/>
    <x v="68"/>
    <s v="Marshall HS"/>
    <x v="3"/>
    <s v="14.2"/>
    <s v=""/>
  </r>
  <r>
    <n v="1470"/>
    <n v="609723"/>
    <x v="68"/>
    <s v="Marshall HS"/>
    <x v="4"/>
    <s v="14.2"/>
    <s v=""/>
  </r>
  <r>
    <n v="1470"/>
    <n v="609723"/>
    <x v="68"/>
    <s v="Marshall HS"/>
    <x v="4"/>
    <s v="14.2"/>
    <s v=""/>
  </r>
  <r>
    <n v="1470"/>
    <n v="609723"/>
    <x v="68"/>
    <s v="Marshall HS"/>
    <x v="4"/>
    <s v="14.2"/>
    <s v=""/>
  </r>
  <r>
    <n v="1470"/>
    <n v="609723"/>
    <x v="68"/>
    <s v="Marshall HS"/>
    <x v="5"/>
    <s v="14.2"/>
    <s v=""/>
  </r>
  <r>
    <n v="1470"/>
    <n v="609723"/>
    <x v="68"/>
    <s v="Marshall HS"/>
    <x v="5"/>
    <s v="14.2"/>
    <s v=""/>
  </r>
  <r>
    <n v="1470"/>
    <n v="609723"/>
    <x v="68"/>
    <s v="Marshall HS"/>
    <x v="5"/>
    <s v="14.2"/>
    <s v=""/>
  </r>
  <r>
    <n v="1470"/>
    <n v="609723"/>
    <x v="68"/>
    <s v="Marshall HS"/>
    <x v="5"/>
    <s v="14.2"/>
    <s v=""/>
  </r>
  <r>
    <n v="1470"/>
    <n v="609723"/>
    <x v="68"/>
    <s v="Marshall HS"/>
    <x v="5"/>
    <s v="14.2"/>
    <s v=""/>
  </r>
  <r>
    <n v="1470"/>
    <n v="609723"/>
    <x v="68"/>
    <s v="Marshall HS"/>
    <x v="5"/>
    <s v="14.2"/>
    <s v=""/>
  </r>
  <r>
    <n v="1470"/>
    <n v="609723"/>
    <x v="68"/>
    <s v="Marshall HS"/>
    <x v="5"/>
    <s v="14.2"/>
    <s v=""/>
  </r>
  <r>
    <n v="1470"/>
    <n v="609723"/>
    <x v="68"/>
    <s v="Marshall HS"/>
    <x v="5"/>
    <s v="14.2"/>
    <s v=""/>
  </r>
  <r>
    <n v="1470"/>
    <n v="609723"/>
    <x v="68"/>
    <s v="Marshall HS"/>
    <x v="5"/>
    <s v="14.2"/>
    <s v=""/>
  </r>
  <r>
    <n v="1470"/>
    <n v="609723"/>
    <x v="68"/>
    <s v="Marshall HS"/>
    <x v="5"/>
    <s v="14.2"/>
    <s v=""/>
  </r>
  <r>
    <n v="1470"/>
    <n v="609723"/>
    <x v="68"/>
    <s v="Marshall HS"/>
    <x v="5"/>
    <s v="14.2"/>
    <s v=""/>
  </r>
  <r>
    <n v="1470"/>
    <n v="609723"/>
    <x v="68"/>
    <s v="Marshall HS"/>
    <x v="5"/>
    <s v="14.2"/>
    <s v=""/>
  </r>
  <r>
    <n v="1470"/>
    <n v="609723"/>
    <x v="68"/>
    <s v="Marshall HS"/>
    <x v="5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6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7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8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9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0"/>
    <s v="14.2"/>
    <s v=""/>
  </r>
  <r>
    <n v="1470"/>
    <n v="609723"/>
    <x v="68"/>
    <s v="Marshall HS"/>
    <x v="11"/>
    <s v="14.2"/>
    <s v=""/>
  </r>
  <r>
    <n v="1470"/>
    <n v="609723"/>
    <x v="68"/>
    <s v="Marshall HS"/>
    <x v="11"/>
    <s v="14.2"/>
    <s v=""/>
  </r>
  <r>
    <n v="1470"/>
    <n v="609723"/>
    <x v="68"/>
    <s v="Marshall HS"/>
    <x v="11"/>
    <s v="14.2"/>
    <s v=""/>
  </r>
  <r>
    <n v="1470"/>
    <n v="609723"/>
    <x v="68"/>
    <s v="Marshall HS"/>
    <x v="11"/>
    <s v="14.2"/>
    <s v=""/>
  </r>
  <r>
    <n v="1470"/>
    <n v="609723"/>
    <x v="68"/>
    <s v="Marshall HS"/>
    <x v="11"/>
    <s v="14.2"/>
    <s v=""/>
  </r>
  <r>
    <n v="1470"/>
    <n v="609723"/>
    <x v="68"/>
    <s v="Marshall HS"/>
    <x v="11"/>
    <s v="14.2"/>
    <s v=""/>
  </r>
  <r>
    <n v="1470"/>
    <n v="609723"/>
    <x v="68"/>
    <s v="Marshall HS"/>
    <x v="15"/>
    <s v="14.2"/>
    <s v=""/>
  </r>
  <r>
    <n v="1470"/>
    <n v="609723"/>
    <x v="68"/>
    <s v="Marshall HS"/>
    <x v="15"/>
    <s v="14.2"/>
    <s v=""/>
  </r>
  <r>
    <n v="1470"/>
    <n v="609723"/>
    <x v="68"/>
    <s v="Marshall HS"/>
    <x v="15"/>
    <s v="14.2"/>
    <s v=""/>
  </r>
  <r>
    <n v="8025"/>
    <n v="610535"/>
    <x v="69"/>
    <s v="Mason HS"/>
    <x v="0"/>
    <s v="15.8"/>
    <s v=""/>
  </r>
  <r>
    <n v="8025"/>
    <n v="610535"/>
    <x v="69"/>
    <s v="Mason HS"/>
    <x v="4"/>
    <s v="15.8"/>
    <s v=""/>
  </r>
  <r>
    <n v="8025"/>
    <n v="610535"/>
    <x v="69"/>
    <s v="Mason HS"/>
    <x v="4"/>
    <s v="15.8"/>
    <s v=""/>
  </r>
  <r>
    <n v="8025"/>
    <n v="610535"/>
    <x v="69"/>
    <s v="Mason HS"/>
    <x v="4"/>
    <s v="15.8"/>
    <s v=""/>
  </r>
  <r>
    <n v="8025"/>
    <n v="610535"/>
    <x v="69"/>
    <s v="Mason HS"/>
    <x v="4"/>
    <s v="15.8"/>
    <s v=""/>
  </r>
  <r>
    <n v="8025"/>
    <n v="610535"/>
    <x v="69"/>
    <s v="Mason HS"/>
    <x v="4"/>
    <s v="15.8"/>
    <s v=""/>
  </r>
  <r>
    <n v="8025"/>
    <n v="610535"/>
    <x v="69"/>
    <s v="Mason HS"/>
    <x v="4"/>
    <s v="15.8"/>
    <s v=""/>
  </r>
  <r>
    <n v="8025"/>
    <n v="610535"/>
    <x v="69"/>
    <s v="Mason HS"/>
    <x v="6"/>
    <s v="15.8"/>
    <s v=""/>
  </r>
  <r>
    <n v="8025"/>
    <n v="610535"/>
    <x v="69"/>
    <s v="Mason HS"/>
    <x v="7"/>
    <s v="15.8"/>
    <s v=""/>
  </r>
  <r>
    <n v="8025"/>
    <n v="610535"/>
    <x v="69"/>
    <s v="Mason HS"/>
    <x v="7"/>
    <s v="15.8"/>
    <s v=""/>
  </r>
  <r>
    <n v="8025"/>
    <n v="610535"/>
    <x v="69"/>
    <s v="Mason HS"/>
    <x v="7"/>
    <s v="15.8"/>
    <s v=""/>
  </r>
  <r>
    <n v="8025"/>
    <n v="610535"/>
    <x v="69"/>
    <s v="Mason HS"/>
    <x v="7"/>
    <s v="15.8"/>
    <s v=""/>
  </r>
  <r>
    <n v="8025"/>
    <n v="610535"/>
    <x v="69"/>
    <s v="Mason HS"/>
    <x v="7"/>
    <s v="15.8"/>
    <s v=""/>
  </r>
  <r>
    <n v="8025"/>
    <n v="610535"/>
    <x v="69"/>
    <s v="Mason HS"/>
    <x v="7"/>
    <s v="15.8"/>
    <s v=""/>
  </r>
  <r>
    <n v="8025"/>
    <n v="610535"/>
    <x v="69"/>
    <s v="Mason HS"/>
    <x v="7"/>
    <s v="15.8"/>
    <s v=""/>
  </r>
  <r>
    <n v="8025"/>
    <n v="610535"/>
    <x v="69"/>
    <s v="Mason HS"/>
    <x v="7"/>
    <s v="15.8"/>
    <s v=""/>
  </r>
  <r>
    <n v="8025"/>
    <n v="610535"/>
    <x v="69"/>
    <s v="Mason HS"/>
    <x v="8"/>
    <s v="15.8"/>
    <s v=""/>
  </r>
  <r>
    <n v="8025"/>
    <n v="610535"/>
    <x v="69"/>
    <s v="Mason HS"/>
    <x v="8"/>
    <s v="15.8"/>
    <s v=""/>
  </r>
  <r>
    <n v="8025"/>
    <n v="610535"/>
    <x v="69"/>
    <s v="Mason HS"/>
    <x v="8"/>
    <s v="15.8"/>
    <s v=""/>
  </r>
  <r>
    <n v="8025"/>
    <n v="610535"/>
    <x v="69"/>
    <s v="Mason HS"/>
    <x v="8"/>
    <s v="15.8"/>
    <s v=""/>
  </r>
  <r>
    <n v="8025"/>
    <n v="610535"/>
    <x v="69"/>
    <s v="Mason HS"/>
    <x v="8"/>
    <s v="15.8"/>
    <s v=""/>
  </r>
  <r>
    <n v="8025"/>
    <n v="610535"/>
    <x v="69"/>
    <s v="Mason HS"/>
    <x v="8"/>
    <s v="15.8"/>
    <s v=""/>
  </r>
  <r>
    <n v="8025"/>
    <n v="610535"/>
    <x v="69"/>
    <s v="Mason HS"/>
    <x v="8"/>
    <s v="15.8"/>
    <s v=""/>
  </r>
  <r>
    <n v="8025"/>
    <n v="610535"/>
    <x v="69"/>
    <s v="Mason HS"/>
    <x v="9"/>
    <s v="15.8"/>
    <s v=""/>
  </r>
  <r>
    <n v="8025"/>
    <n v="610535"/>
    <x v="69"/>
    <s v="Mason HS"/>
    <x v="9"/>
    <s v="15.8"/>
    <s v=""/>
  </r>
  <r>
    <n v="8025"/>
    <n v="610535"/>
    <x v="69"/>
    <s v="Mason HS"/>
    <x v="9"/>
    <s v="15.8"/>
    <s v=""/>
  </r>
  <r>
    <n v="8025"/>
    <n v="610535"/>
    <x v="69"/>
    <s v="Mason HS"/>
    <x v="9"/>
    <s v="15.8"/>
    <s v=""/>
  </r>
  <r>
    <n v="8025"/>
    <n v="610535"/>
    <x v="69"/>
    <s v="Mason HS"/>
    <x v="9"/>
    <s v="15.8"/>
    <s v=""/>
  </r>
  <r>
    <n v="8025"/>
    <n v="610535"/>
    <x v="69"/>
    <s v="Mason HS"/>
    <x v="9"/>
    <s v="15.8"/>
    <s v=""/>
  </r>
  <r>
    <n v="8025"/>
    <n v="610535"/>
    <x v="69"/>
    <s v="Mason HS"/>
    <x v="9"/>
    <s v="15.8"/>
    <s v=""/>
  </r>
  <r>
    <n v="8025"/>
    <n v="610535"/>
    <x v="69"/>
    <s v="Mason HS"/>
    <x v="10"/>
    <s v="15.8"/>
    <s v=""/>
  </r>
  <r>
    <n v="8025"/>
    <n v="610535"/>
    <x v="69"/>
    <s v="Mason HS"/>
    <x v="10"/>
    <s v="15.8"/>
    <s v=""/>
  </r>
  <r>
    <n v="8025"/>
    <n v="610535"/>
    <x v="69"/>
    <s v="Mason HS"/>
    <x v="11"/>
    <s v="15.8"/>
    <s v=""/>
  </r>
  <r>
    <n v="1480"/>
    <n v="609724"/>
    <x v="70"/>
    <s v="Mather HS"/>
    <x v="20"/>
    <s v="17"/>
    <s v=""/>
  </r>
  <r>
    <n v="1480"/>
    <n v="609724"/>
    <x v="70"/>
    <s v="Mather HS"/>
    <x v="17"/>
    <s v="17"/>
    <s v=""/>
  </r>
  <r>
    <n v="1480"/>
    <n v="609724"/>
    <x v="70"/>
    <s v="Mather HS"/>
    <x v="12"/>
    <s v="17"/>
    <s v=""/>
  </r>
  <r>
    <n v="1480"/>
    <n v="609724"/>
    <x v="70"/>
    <s v="Mather HS"/>
    <x v="12"/>
    <s v="17"/>
    <s v=""/>
  </r>
  <r>
    <n v="1480"/>
    <n v="609724"/>
    <x v="70"/>
    <s v="Mather HS"/>
    <x v="12"/>
    <s v="17"/>
    <s v=""/>
  </r>
  <r>
    <n v="1480"/>
    <n v="609724"/>
    <x v="70"/>
    <s v="Mather HS"/>
    <x v="13"/>
    <s v="17"/>
    <s v=""/>
  </r>
  <r>
    <n v="1480"/>
    <n v="609724"/>
    <x v="70"/>
    <s v="Mather HS"/>
    <x v="13"/>
    <s v="17"/>
    <s v=""/>
  </r>
  <r>
    <n v="1480"/>
    <n v="609724"/>
    <x v="70"/>
    <s v="Mather HS"/>
    <x v="13"/>
    <s v="17"/>
    <s v=""/>
  </r>
  <r>
    <n v="1480"/>
    <n v="609724"/>
    <x v="70"/>
    <s v="Mather HS"/>
    <x v="13"/>
    <s v="17"/>
    <s v=""/>
  </r>
  <r>
    <n v="1480"/>
    <n v="609724"/>
    <x v="70"/>
    <s v="Mather HS"/>
    <x v="13"/>
    <s v="17"/>
    <s v=""/>
  </r>
  <r>
    <n v="1480"/>
    <n v="609724"/>
    <x v="70"/>
    <s v="Mather HS"/>
    <x v="13"/>
    <s v="17"/>
    <s v=""/>
  </r>
  <r>
    <n v="1480"/>
    <n v="609724"/>
    <x v="70"/>
    <s v="Mather HS"/>
    <x v="0"/>
    <s v="17"/>
    <s v=""/>
  </r>
  <r>
    <n v="1480"/>
    <n v="609724"/>
    <x v="70"/>
    <s v="Mather HS"/>
    <x v="0"/>
    <s v="17"/>
    <s v=""/>
  </r>
  <r>
    <n v="1480"/>
    <n v="609724"/>
    <x v="70"/>
    <s v="Mather HS"/>
    <x v="0"/>
    <s v="17"/>
    <s v=""/>
  </r>
  <r>
    <n v="1480"/>
    <n v="609724"/>
    <x v="70"/>
    <s v="Mather HS"/>
    <x v="0"/>
    <s v="17"/>
    <s v=""/>
  </r>
  <r>
    <n v="1480"/>
    <n v="609724"/>
    <x v="70"/>
    <s v="Mather HS"/>
    <x v="0"/>
    <s v="17"/>
    <s v=""/>
  </r>
  <r>
    <n v="1480"/>
    <n v="609724"/>
    <x v="70"/>
    <s v="Mather HS"/>
    <x v="0"/>
    <s v="17"/>
    <s v=""/>
  </r>
  <r>
    <n v="1480"/>
    <n v="609724"/>
    <x v="70"/>
    <s v="Mather HS"/>
    <x v="0"/>
    <s v="17"/>
    <s v=""/>
  </r>
  <r>
    <n v="1480"/>
    <n v="609724"/>
    <x v="70"/>
    <s v="Mather HS"/>
    <x v="0"/>
    <s v="17"/>
    <s v=""/>
  </r>
  <r>
    <n v="1480"/>
    <n v="609724"/>
    <x v="70"/>
    <s v="Mather HS"/>
    <x v="0"/>
    <s v="17"/>
    <s v=""/>
  </r>
  <r>
    <n v="1480"/>
    <n v="609724"/>
    <x v="70"/>
    <s v="Mather HS"/>
    <x v="0"/>
    <s v="17"/>
    <s v=""/>
  </r>
  <r>
    <n v="1480"/>
    <n v="609724"/>
    <x v="70"/>
    <s v="Mather HS"/>
    <x v="0"/>
    <s v="17"/>
    <s v=""/>
  </r>
  <r>
    <n v="1480"/>
    <n v="609724"/>
    <x v="70"/>
    <s v="Mather HS"/>
    <x v="0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1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2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3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4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5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6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7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8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9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0"/>
    <s v="17"/>
    <s v=""/>
  </r>
  <r>
    <n v="1480"/>
    <n v="609724"/>
    <x v="70"/>
    <s v="Mather HS"/>
    <x v="11"/>
    <s v="17"/>
    <s v=""/>
  </r>
  <r>
    <n v="1480"/>
    <n v="609724"/>
    <x v="70"/>
    <s v="Mather HS"/>
    <x v="11"/>
    <s v="17"/>
    <s v=""/>
  </r>
  <r>
    <n v="1480"/>
    <n v="609724"/>
    <x v="70"/>
    <s v="Mather HS"/>
    <x v="11"/>
    <s v="17"/>
    <s v=""/>
  </r>
  <r>
    <n v="1480"/>
    <n v="609724"/>
    <x v="70"/>
    <s v="Mather HS"/>
    <x v="11"/>
    <s v="17"/>
    <s v=""/>
  </r>
  <r>
    <n v="1480"/>
    <n v="609724"/>
    <x v="70"/>
    <s v="Mather HS"/>
    <x v="11"/>
    <s v="17"/>
    <s v=""/>
  </r>
  <r>
    <n v="1480"/>
    <n v="609724"/>
    <x v="70"/>
    <s v="Mather HS"/>
    <x v="15"/>
    <s v="17"/>
    <s v=""/>
  </r>
  <r>
    <n v="1480"/>
    <n v="609724"/>
    <x v="70"/>
    <s v="Mather HS"/>
    <x v="15"/>
    <s v="17"/>
    <s v=""/>
  </r>
  <r>
    <n v="1480"/>
    <n v="609724"/>
    <x v="70"/>
    <s v="Mather HS"/>
    <x v="15"/>
    <s v="17"/>
    <s v=""/>
  </r>
  <r>
    <n v="1480"/>
    <n v="609724"/>
    <x v="70"/>
    <s v="Mather HS"/>
    <x v="15"/>
    <s v="17"/>
    <s v=""/>
  </r>
  <r>
    <n v="1480"/>
    <n v="609724"/>
    <x v="70"/>
    <s v="Mather HS"/>
    <x v="16"/>
    <s v="17"/>
    <s v=""/>
  </r>
  <r>
    <n v="1490"/>
    <n v="609725"/>
    <x v="71"/>
    <s v="Morgan Park HS"/>
    <x v="17"/>
    <s v="18.2"/>
    <s v=""/>
  </r>
  <r>
    <n v="1490"/>
    <n v="609725"/>
    <x v="71"/>
    <s v="Morgan Park HS"/>
    <x v="12"/>
    <s v="18.2"/>
    <s v=""/>
  </r>
  <r>
    <n v="1490"/>
    <n v="609725"/>
    <x v="71"/>
    <s v="Morgan Park HS"/>
    <x v="13"/>
    <s v="18.2"/>
    <s v=""/>
  </r>
  <r>
    <n v="1490"/>
    <n v="609725"/>
    <x v="71"/>
    <s v="Morgan Park HS"/>
    <x v="0"/>
    <s v="18.2"/>
    <s v=""/>
  </r>
  <r>
    <n v="1490"/>
    <n v="609725"/>
    <x v="71"/>
    <s v="Morgan Park HS"/>
    <x v="0"/>
    <s v="18.2"/>
    <s v=""/>
  </r>
  <r>
    <n v="1490"/>
    <n v="609725"/>
    <x v="71"/>
    <s v="Morgan Park HS"/>
    <x v="0"/>
    <s v="18.2"/>
    <s v=""/>
  </r>
  <r>
    <n v="1490"/>
    <n v="609725"/>
    <x v="71"/>
    <s v="Morgan Park HS"/>
    <x v="0"/>
    <s v="18.2"/>
    <s v=""/>
  </r>
  <r>
    <n v="1490"/>
    <n v="609725"/>
    <x v="71"/>
    <s v="Morgan Park HS"/>
    <x v="0"/>
    <s v="18.2"/>
    <s v=""/>
  </r>
  <r>
    <n v="1490"/>
    <n v="609725"/>
    <x v="71"/>
    <s v="Morgan Park HS"/>
    <x v="0"/>
    <s v="18.2"/>
    <s v=""/>
  </r>
  <r>
    <n v="1490"/>
    <n v="609725"/>
    <x v="71"/>
    <s v="Morgan Park HS"/>
    <x v="0"/>
    <s v="18.2"/>
    <s v=""/>
  </r>
  <r>
    <n v="1490"/>
    <n v="609725"/>
    <x v="71"/>
    <s v="Morgan Park HS"/>
    <x v="1"/>
    <s v="18.2"/>
    <s v=""/>
  </r>
  <r>
    <n v="1490"/>
    <n v="609725"/>
    <x v="71"/>
    <s v="Morgan Park HS"/>
    <x v="1"/>
    <s v="18.2"/>
    <s v=""/>
  </r>
  <r>
    <n v="1490"/>
    <n v="609725"/>
    <x v="71"/>
    <s v="Morgan Park HS"/>
    <x v="1"/>
    <s v="18.2"/>
    <s v=""/>
  </r>
  <r>
    <n v="1490"/>
    <n v="609725"/>
    <x v="71"/>
    <s v="Morgan Park HS"/>
    <x v="1"/>
    <s v="18.2"/>
    <s v=""/>
  </r>
  <r>
    <n v="1490"/>
    <n v="609725"/>
    <x v="71"/>
    <s v="Morgan Park HS"/>
    <x v="1"/>
    <s v="18.2"/>
    <s v=""/>
  </r>
  <r>
    <n v="1490"/>
    <n v="609725"/>
    <x v="71"/>
    <s v="Morgan Park HS"/>
    <x v="1"/>
    <s v="18.2"/>
    <s v=""/>
  </r>
  <r>
    <n v="1490"/>
    <n v="609725"/>
    <x v="71"/>
    <s v="Morgan Park HS"/>
    <x v="1"/>
    <s v="18.2"/>
    <s v=""/>
  </r>
  <r>
    <n v="1490"/>
    <n v="609725"/>
    <x v="71"/>
    <s v="Morgan Park HS"/>
    <x v="1"/>
    <s v="18.2"/>
    <s v=""/>
  </r>
  <r>
    <n v="1490"/>
    <n v="609725"/>
    <x v="71"/>
    <s v="Morgan Park HS"/>
    <x v="1"/>
    <s v="18.2"/>
    <s v=""/>
  </r>
  <r>
    <n v="1490"/>
    <n v="609725"/>
    <x v="71"/>
    <s v="Morgan Park HS"/>
    <x v="1"/>
    <s v="18.2"/>
    <s v=""/>
  </r>
  <r>
    <n v="1490"/>
    <n v="609725"/>
    <x v="71"/>
    <s v="Morgan Park HS"/>
    <x v="1"/>
    <s v="18.2"/>
    <s v=""/>
  </r>
  <r>
    <n v="1490"/>
    <n v="609725"/>
    <x v="71"/>
    <s v="Morgan Park HS"/>
    <x v="1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2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3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4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5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6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7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8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9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0"/>
    <s v="18.2"/>
    <s v=""/>
  </r>
  <r>
    <n v="1490"/>
    <n v="609725"/>
    <x v="71"/>
    <s v="Morgan Park HS"/>
    <x v="11"/>
    <s v="18.2"/>
    <s v=""/>
  </r>
  <r>
    <n v="1490"/>
    <n v="609725"/>
    <x v="71"/>
    <s v="Morgan Park HS"/>
    <x v="11"/>
    <s v="18.2"/>
    <s v=""/>
  </r>
  <r>
    <n v="7630"/>
    <n v="610385"/>
    <x v="72"/>
    <s v="Multicultural Arts HS"/>
    <x v="3"/>
    <s v="15.9"/>
    <s v="Performance"/>
  </r>
  <r>
    <n v="7630"/>
    <n v="610385"/>
    <x v="72"/>
    <s v="Multicultural Arts HS"/>
    <x v="4"/>
    <s v="15.9"/>
    <s v="Performance"/>
  </r>
  <r>
    <n v="7630"/>
    <n v="610385"/>
    <x v="72"/>
    <s v="Multicultural Arts HS"/>
    <x v="4"/>
    <s v="15.9"/>
    <s v="Performance"/>
  </r>
  <r>
    <n v="7630"/>
    <n v="610385"/>
    <x v="72"/>
    <s v="Multicultural Arts HS"/>
    <x v="4"/>
    <s v="15.9"/>
    <s v="Performance"/>
  </r>
  <r>
    <n v="7630"/>
    <n v="610385"/>
    <x v="72"/>
    <s v="Multicultural Arts HS"/>
    <x v="4"/>
    <s v="15.9"/>
    <s v="Performance"/>
  </r>
  <r>
    <n v="7630"/>
    <n v="610385"/>
    <x v="72"/>
    <s v="Multicultural Arts HS"/>
    <x v="5"/>
    <s v="15.9"/>
    <s v="Performance"/>
  </r>
  <r>
    <n v="7630"/>
    <n v="610385"/>
    <x v="72"/>
    <s v="Multicultural Arts HS"/>
    <x v="5"/>
    <s v="15.9"/>
    <s v="Performance"/>
  </r>
  <r>
    <n v="7630"/>
    <n v="610385"/>
    <x v="72"/>
    <s v="Multicultural Arts HS"/>
    <x v="5"/>
    <s v="15.9"/>
    <s v="Performance"/>
  </r>
  <r>
    <n v="7630"/>
    <n v="610385"/>
    <x v="72"/>
    <s v="Multicultural Arts HS"/>
    <x v="5"/>
    <s v="15.9"/>
    <s v="Performance"/>
  </r>
  <r>
    <n v="7630"/>
    <n v="610385"/>
    <x v="72"/>
    <s v="Multicultural Arts HS"/>
    <x v="5"/>
    <s v="15.9"/>
    <s v="Performance"/>
  </r>
  <r>
    <n v="7630"/>
    <n v="610385"/>
    <x v="72"/>
    <s v="Multicultural Arts HS"/>
    <x v="5"/>
    <s v="15.9"/>
    <s v="Performance"/>
  </r>
  <r>
    <n v="7630"/>
    <n v="610385"/>
    <x v="72"/>
    <s v="Multicultural Arts HS"/>
    <x v="6"/>
    <s v="15.9"/>
    <s v="Performance"/>
  </r>
  <r>
    <n v="7630"/>
    <n v="610385"/>
    <x v="72"/>
    <s v="Multicultural Arts HS"/>
    <x v="6"/>
    <s v="15.9"/>
    <s v="Performance"/>
  </r>
  <r>
    <n v="7630"/>
    <n v="610385"/>
    <x v="72"/>
    <s v="Multicultural Arts HS"/>
    <x v="6"/>
    <s v="15.9"/>
    <s v="Performance"/>
  </r>
  <r>
    <n v="7630"/>
    <n v="610385"/>
    <x v="72"/>
    <s v="Multicultural Arts HS"/>
    <x v="6"/>
    <s v="15.9"/>
    <s v="Performance"/>
  </r>
  <r>
    <n v="7630"/>
    <n v="610385"/>
    <x v="72"/>
    <s v="Multicultural Arts HS"/>
    <x v="6"/>
    <s v="15.9"/>
    <s v="Performance"/>
  </r>
  <r>
    <n v="7630"/>
    <n v="610385"/>
    <x v="72"/>
    <s v="Multicultural Arts HS"/>
    <x v="6"/>
    <s v="15.9"/>
    <s v="Performance"/>
  </r>
  <r>
    <n v="7630"/>
    <n v="610385"/>
    <x v="72"/>
    <s v="Multicultural Arts HS"/>
    <x v="6"/>
    <s v="15.9"/>
    <s v="Performance"/>
  </r>
  <r>
    <n v="7630"/>
    <n v="610385"/>
    <x v="72"/>
    <s v="Multicultural Arts HS"/>
    <x v="6"/>
    <s v="15.9"/>
    <s v="Performance"/>
  </r>
  <r>
    <n v="7630"/>
    <n v="610385"/>
    <x v="72"/>
    <s v="Multicultural Arts HS"/>
    <x v="6"/>
    <s v="15.9"/>
    <s v="Performance"/>
  </r>
  <r>
    <n v="7630"/>
    <n v="610385"/>
    <x v="72"/>
    <s v="Multicultural Arts HS"/>
    <x v="6"/>
    <s v="15.9"/>
    <s v="Performance"/>
  </r>
  <r>
    <n v="7630"/>
    <n v="610385"/>
    <x v="72"/>
    <s v="Multicultural Arts HS"/>
    <x v="6"/>
    <s v="15.9"/>
    <s v="Performance"/>
  </r>
  <r>
    <n v="7630"/>
    <n v="610385"/>
    <x v="72"/>
    <s v="Multicultural Arts HS"/>
    <x v="6"/>
    <s v="15.9"/>
    <s v="Performance"/>
  </r>
  <r>
    <n v="7630"/>
    <n v="610385"/>
    <x v="72"/>
    <s v="Multicultural Arts HS"/>
    <x v="6"/>
    <s v="15.9"/>
    <s v="Performance"/>
  </r>
  <r>
    <n v="7630"/>
    <n v="610385"/>
    <x v="72"/>
    <s v="Multicultural Arts HS"/>
    <x v="7"/>
    <s v="15.9"/>
    <s v="Performance"/>
  </r>
  <r>
    <n v="7630"/>
    <n v="610385"/>
    <x v="72"/>
    <s v="Multicultural Arts HS"/>
    <x v="7"/>
    <s v="15.9"/>
    <s v="Performance"/>
  </r>
  <r>
    <n v="7630"/>
    <n v="610385"/>
    <x v="72"/>
    <s v="Multicultural Arts HS"/>
    <x v="7"/>
    <s v="15.9"/>
    <s v="Performance"/>
  </r>
  <r>
    <n v="7630"/>
    <n v="610385"/>
    <x v="72"/>
    <s v="Multicultural Arts HS"/>
    <x v="7"/>
    <s v="15.9"/>
    <s v="Performance"/>
  </r>
  <r>
    <n v="7630"/>
    <n v="610385"/>
    <x v="72"/>
    <s v="Multicultural Arts HS"/>
    <x v="7"/>
    <s v="15.9"/>
    <s v="Performance"/>
  </r>
  <r>
    <n v="7630"/>
    <n v="610385"/>
    <x v="72"/>
    <s v="Multicultural Arts HS"/>
    <x v="7"/>
    <s v="15.9"/>
    <s v="Performance"/>
  </r>
  <r>
    <n v="7630"/>
    <n v="610385"/>
    <x v="72"/>
    <s v="Multicultural Arts HS"/>
    <x v="7"/>
    <s v="15.9"/>
    <s v="Performance"/>
  </r>
  <r>
    <n v="7630"/>
    <n v="610385"/>
    <x v="72"/>
    <s v="Multicultural Arts HS"/>
    <x v="7"/>
    <s v="15.9"/>
    <s v="Performance"/>
  </r>
  <r>
    <n v="7630"/>
    <n v="610385"/>
    <x v="72"/>
    <s v="Multicultural Arts HS"/>
    <x v="7"/>
    <s v="15.9"/>
    <s v="Performance"/>
  </r>
  <r>
    <n v="7630"/>
    <n v="610385"/>
    <x v="72"/>
    <s v="Multicultural Arts HS"/>
    <x v="7"/>
    <s v="15.9"/>
    <s v="Performance"/>
  </r>
  <r>
    <n v="7630"/>
    <n v="610385"/>
    <x v="72"/>
    <s v="Multicultural Arts HS"/>
    <x v="7"/>
    <s v="15.9"/>
    <s v="Performance"/>
  </r>
  <r>
    <n v="7630"/>
    <n v="610385"/>
    <x v="72"/>
    <s v="Multicultural Arts HS"/>
    <x v="7"/>
    <s v="15.9"/>
    <s v="Performance"/>
  </r>
  <r>
    <n v="7630"/>
    <n v="610385"/>
    <x v="72"/>
    <s v="Multicultural Arts HS"/>
    <x v="7"/>
    <s v="15.9"/>
    <s v="Performance"/>
  </r>
  <r>
    <n v="7630"/>
    <n v="610385"/>
    <x v="72"/>
    <s v="Multicultural Arts HS"/>
    <x v="7"/>
    <s v="15.9"/>
    <s v="Performance"/>
  </r>
  <r>
    <n v="7630"/>
    <n v="610385"/>
    <x v="72"/>
    <s v="Multicultural Arts HS"/>
    <x v="8"/>
    <s v="15.9"/>
    <s v="Performance"/>
  </r>
  <r>
    <n v="7630"/>
    <n v="610385"/>
    <x v="72"/>
    <s v="Multicultural Arts HS"/>
    <x v="8"/>
    <s v="15.9"/>
    <s v="Performance"/>
  </r>
  <r>
    <n v="7630"/>
    <n v="610385"/>
    <x v="72"/>
    <s v="Multicultural Arts HS"/>
    <x v="8"/>
    <s v="15.9"/>
    <s v="Performance"/>
  </r>
  <r>
    <n v="7630"/>
    <n v="610385"/>
    <x v="72"/>
    <s v="Multicultural Arts HS"/>
    <x v="8"/>
    <s v="15.9"/>
    <s v="Performance"/>
  </r>
  <r>
    <n v="7630"/>
    <n v="610385"/>
    <x v="72"/>
    <s v="Multicultural Arts HS"/>
    <x v="8"/>
    <s v="15.9"/>
    <s v="Performance"/>
  </r>
  <r>
    <n v="7630"/>
    <n v="610385"/>
    <x v="72"/>
    <s v="Multicultural Arts HS"/>
    <x v="8"/>
    <s v="15.9"/>
    <s v="Performance"/>
  </r>
  <r>
    <n v="7630"/>
    <n v="610385"/>
    <x v="72"/>
    <s v="Multicultural Arts HS"/>
    <x v="8"/>
    <s v="15.9"/>
    <s v="Performance"/>
  </r>
  <r>
    <n v="7630"/>
    <n v="610385"/>
    <x v="72"/>
    <s v="Multicultural Arts HS"/>
    <x v="8"/>
    <s v="15.9"/>
    <s v="Performance"/>
  </r>
  <r>
    <n v="7630"/>
    <n v="610385"/>
    <x v="72"/>
    <s v="Multicultural Arts HS"/>
    <x v="8"/>
    <s v="15.9"/>
    <s v="Performance"/>
  </r>
  <r>
    <n v="7630"/>
    <n v="610385"/>
    <x v="72"/>
    <s v="Multicultural Arts HS"/>
    <x v="8"/>
    <s v="15.9"/>
    <s v="Performance"/>
  </r>
  <r>
    <n v="7630"/>
    <n v="610385"/>
    <x v="72"/>
    <s v="Multicultural Arts HS"/>
    <x v="8"/>
    <s v="15.9"/>
    <s v="Performance"/>
  </r>
  <r>
    <n v="7630"/>
    <n v="610385"/>
    <x v="72"/>
    <s v="Multicultural Arts HS"/>
    <x v="8"/>
    <s v="15.9"/>
    <s v="Performance"/>
  </r>
  <r>
    <n v="7630"/>
    <n v="610385"/>
    <x v="72"/>
    <s v="Multicultural Arts HS"/>
    <x v="8"/>
    <s v="15.9"/>
    <s v="Performance"/>
  </r>
  <r>
    <n v="7630"/>
    <n v="610385"/>
    <x v="72"/>
    <s v="Multicultural Arts HS"/>
    <x v="8"/>
    <s v="15.9"/>
    <s v="Performance"/>
  </r>
  <r>
    <n v="7630"/>
    <n v="610385"/>
    <x v="72"/>
    <s v="Multicultural Arts HS"/>
    <x v="9"/>
    <s v="15.9"/>
    <s v="Performance"/>
  </r>
  <r>
    <n v="7630"/>
    <n v="610385"/>
    <x v="72"/>
    <s v="Multicultural Arts HS"/>
    <x v="9"/>
    <s v="15.9"/>
    <s v="Performance"/>
  </r>
  <r>
    <n v="7630"/>
    <n v="610385"/>
    <x v="72"/>
    <s v="Multicultural Arts HS"/>
    <x v="9"/>
    <s v="15.9"/>
    <s v="Performance"/>
  </r>
  <r>
    <n v="7630"/>
    <n v="610385"/>
    <x v="72"/>
    <s v="Multicultural Arts HS"/>
    <x v="9"/>
    <s v="15.9"/>
    <s v="Performance"/>
  </r>
  <r>
    <n v="7630"/>
    <n v="610385"/>
    <x v="72"/>
    <s v="Multicultural Arts HS"/>
    <x v="10"/>
    <s v="15.9"/>
    <s v="Performance"/>
  </r>
  <r>
    <n v="7630"/>
    <n v="610385"/>
    <x v="72"/>
    <s v="Multicultural Arts HS"/>
    <x v="10"/>
    <s v="15.9"/>
    <s v="Performance"/>
  </r>
  <r>
    <n v="7630"/>
    <n v="610385"/>
    <x v="72"/>
    <s v="Multicultural Arts HS"/>
    <x v="10"/>
    <s v="15.9"/>
    <s v="Performance"/>
  </r>
  <r>
    <n v="7630"/>
    <n v="610385"/>
    <x v="72"/>
    <s v="Multicultural Arts HS"/>
    <x v="11"/>
    <s v="15.9"/>
    <s v="Performance"/>
  </r>
  <r>
    <n v="7630"/>
    <n v="610385"/>
    <x v="72"/>
    <s v="Multicultural Arts HS"/>
    <x v="11"/>
    <s v="15.9"/>
    <s v="Performance"/>
  </r>
  <r>
    <n v="7630"/>
    <n v="610385"/>
    <x v="72"/>
    <s v="Multicultural Arts HS"/>
    <x v="15"/>
    <s v="15.9"/>
    <s v="Performance"/>
  </r>
  <r>
    <n v="7630"/>
    <n v="610385"/>
    <x v="72"/>
    <s v="Multicultural Arts HS"/>
    <x v="15"/>
    <s v="15.9"/>
    <s v="Performance"/>
  </r>
  <r>
    <n v="7630"/>
    <n v="610385"/>
    <x v="72"/>
    <s v="Multicultural Arts HS"/>
    <x v="16"/>
    <s v="15.9"/>
    <s v="Performance"/>
  </r>
  <r>
    <n v="8078"/>
    <n v="400097"/>
    <x v="73"/>
    <s v="Noble St Chrt HS - Chgo Bulls College"/>
    <x v="12"/>
    <s v="20.9"/>
    <s v="Charter"/>
  </r>
  <r>
    <n v="8078"/>
    <n v="400097"/>
    <x v="73"/>
    <s v="Noble St Chrt HS - Chgo Bulls College"/>
    <x v="12"/>
    <s v="20.9"/>
    <s v="Charter"/>
  </r>
  <r>
    <n v="8078"/>
    <n v="400097"/>
    <x v="73"/>
    <s v="Noble St Chrt HS - Chgo Bulls College"/>
    <x v="13"/>
    <s v="20.9"/>
    <s v="Charter"/>
  </r>
  <r>
    <n v="8078"/>
    <n v="400097"/>
    <x v="73"/>
    <s v="Noble St Chrt HS - Chgo Bulls College"/>
    <x v="0"/>
    <s v="20.9"/>
    <s v="Charter"/>
  </r>
  <r>
    <n v="8078"/>
    <n v="400097"/>
    <x v="73"/>
    <s v="Noble St Chrt HS - Chgo Bulls College"/>
    <x v="0"/>
    <s v="20.9"/>
    <s v="Charter"/>
  </r>
  <r>
    <n v="8078"/>
    <n v="400097"/>
    <x v="73"/>
    <s v="Noble St Chrt HS - Chgo Bulls College"/>
    <x v="0"/>
    <s v="20.9"/>
    <s v="Charter"/>
  </r>
  <r>
    <n v="8078"/>
    <n v="400097"/>
    <x v="73"/>
    <s v="Noble St Chrt HS - Chgo Bulls College"/>
    <x v="0"/>
    <s v="20.9"/>
    <s v="Charter"/>
  </r>
  <r>
    <n v="8078"/>
    <n v="400097"/>
    <x v="73"/>
    <s v="Noble St Chrt HS - Chgo Bulls College"/>
    <x v="0"/>
    <s v="20.9"/>
    <s v="Charter"/>
  </r>
  <r>
    <n v="8078"/>
    <n v="400097"/>
    <x v="73"/>
    <s v="Noble St Chrt HS - Chgo Bulls College"/>
    <x v="0"/>
    <s v="20.9"/>
    <s v="Charter"/>
  </r>
  <r>
    <n v="8078"/>
    <n v="400097"/>
    <x v="73"/>
    <s v="Noble St Chrt HS - Chgo Bulls College"/>
    <x v="0"/>
    <s v="20.9"/>
    <s v="Charter"/>
  </r>
  <r>
    <n v="8078"/>
    <n v="400097"/>
    <x v="73"/>
    <s v="Noble St Chrt HS - Chgo Bulls College"/>
    <x v="0"/>
    <s v="20.9"/>
    <s v="Charter"/>
  </r>
  <r>
    <n v="8078"/>
    <n v="400097"/>
    <x v="73"/>
    <s v="Noble St Chrt HS - Chgo Bulls College"/>
    <x v="0"/>
    <s v="20.9"/>
    <s v="Charter"/>
  </r>
  <r>
    <n v="8078"/>
    <n v="400097"/>
    <x v="73"/>
    <s v="Noble St Chrt HS - Chgo Bulls College"/>
    <x v="0"/>
    <s v="20.9"/>
    <s v="Charter"/>
  </r>
  <r>
    <n v="8078"/>
    <n v="400097"/>
    <x v="73"/>
    <s v="Noble St Chrt HS - Chgo Bulls College"/>
    <x v="0"/>
    <s v="20.9"/>
    <s v="Charter"/>
  </r>
  <r>
    <n v="8078"/>
    <n v="400097"/>
    <x v="73"/>
    <s v="Noble St Chrt HS - Chgo Bulls College"/>
    <x v="0"/>
    <s v="20.9"/>
    <s v="Charter"/>
  </r>
  <r>
    <n v="8078"/>
    <n v="400097"/>
    <x v="73"/>
    <s v="Noble St Chrt HS - Chgo Bulls College"/>
    <x v="0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1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2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3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4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5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6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7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8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9"/>
    <s v="20.9"/>
    <s v="Charter"/>
  </r>
  <r>
    <n v="8078"/>
    <n v="400097"/>
    <x v="73"/>
    <s v="Noble St Chrt HS - Chgo Bulls College"/>
    <x v="10"/>
    <s v="20.9"/>
    <s v="Charter"/>
  </r>
  <r>
    <n v="8078"/>
    <n v="400097"/>
    <x v="73"/>
    <s v="Noble St Chrt HS - Chgo Bulls College"/>
    <x v="10"/>
    <s v="20.9"/>
    <s v="Charter"/>
  </r>
  <r>
    <n v="8078"/>
    <n v="400097"/>
    <x v="73"/>
    <s v="Noble St Chrt HS - Chgo Bulls College"/>
    <x v="10"/>
    <s v="20.9"/>
    <s v="Charter"/>
  </r>
  <r>
    <n v="8078"/>
    <n v="400097"/>
    <x v="73"/>
    <s v="Noble St Chrt HS - Chgo Bulls College"/>
    <x v="10"/>
    <s v="20.9"/>
    <s v="Charter"/>
  </r>
  <r>
    <n v="8078"/>
    <n v="400097"/>
    <x v="73"/>
    <s v="Noble St Chrt HS - Chgo Bulls College"/>
    <x v="10"/>
    <s v="20.9"/>
    <s v="Charter"/>
  </r>
  <r>
    <n v="8078"/>
    <n v="400097"/>
    <x v="73"/>
    <s v="Noble St Chrt HS - Chgo Bulls College"/>
    <x v="10"/>
    <s v="20.9"/>
    <s v="Charter"/>
  </r>
  <r>
    <n v="8078"/>
    <n v="400097"/>
    <x v="73"/>
    <s v="Noble St Chrt HS - Chgo Bulls College"/>
    <x v="10"/>
    <s v="20.9"/>
    <s v="Charter"/>
  </r>
  <r>
    <n v="8078"/>
    <n v="400097"/>
    <x v="73"/>
    <s v="Noble St Chrt HS - Chgo Bulls College"/>
    <x v="10"/>
    <s v="20.9"/>
    <s v="Charter"/>
  </r>
  <r>
    <n v="8078"/>
    <n v="400097"/>
    <x v="73"/>
    <s v="Noble St Chrt HS - Chgo Bulls College"/>
    <x v="10"/>
    <s v="20.9"/>
    <s v="Charter"/>
  </r>
  <r>
    <n v="8078"/>
    <n v="400097"/>
    <x v="73"/>
    <s v="Noble St Chrt HS - Chgo Bulls College"/>
    <x v="11"/>
    <s v="20.9"/>
    <s v="Charter"/>
  </r>
  <r>
    <n v="8078"/>
    <n v="400097"/>
    <x v="73"/>
    <s v="Noble St Chrt HS - Chgo Bulls College"/>
    <x v="11"/>
    <s v="20.9"/>
    <s v="Charter"/>
  </r>
  <r>
    <n v="8078"/>
    <n v="400097"/>
    <x v="73"/>
    <s v="Noble St Chrt HS - Chgo Bulls College"/>
    <x v="11"/>
    <s v="20.9"/>
    <s v="Charter"/>
  </r>
  <r>
    <n v="8078"/>
    <n v="400097"/>
    <x v="73"/>
    <s v="Noble St Chrt HS - Chgo Bulls College"/>
    <x v="11"/>
    <s v="20.9"/>
    <s v="Charter"/>
  </r>
  <r>
    <n v="8078"/>
    <n v="400097"/>
    <x v="73"/>
    <s v="Noble St Chrt HS - Chgo Bulls College"/>
    <x v="21"/>
    <s v="20.9"/>
    <s v="Charter"/>
  </r>
  <r>
    <n v="1935"/>
    <n v="400052"/>
    <x v="74"/>
    <s v="Nobel St Chrt HS - Comer"/>
    <x v="13"/>
    <s v="19.3"/>
    <s v="Charter"/>
  </r>
  <r>
    <n v="1935"/>
    <n v="400052"/>
    <x v="74"/>
    <s v="Nobel St Chrt HS - Comer"/>
    <x v="13"/>
    <s v="19.3"/>
    <s v="Charter"/>
  </r>
  <r>
    <n v="1935"/>
    <n v="400052"/>
    <x v="74"/>
    <s v="Nobel St Chrt HS - Comer"/>
    <x v="0"/>
    <s v="19.3"/>
    <s v="Charter"/>
  </r>
  <r>
    <n v="1935"/>
    <n v="400052"/>
    <x v="74"/>
    <s v="Nobel St Chrt HS - Comer"/>
    <x v="1"/>
    <s v="19.3"/>
    <s v="Charter"/>
  </r>
  <r>
    <n v="1935"/>
    <n v="400052"/>
    <x v="74"/>
    <s v="Nobel St Chrt HS - Comer"/>
    <x v="1"/>
    <s v="19.3"/>
    <s v="Charter"/>
  </r>
  <r>
    <n v="1935"/>
    <n v="400052"/>
    <x v="74"/>
    <s v="Nobel St Chrt HS - Comer"/>
    <x v="1"/>
    <s v="19.3"/>
    <s v="Charter"/>
  </r>
  <r>
    <n v="1935"/>
    <n v="400052"/>
    <x v="74"/>
    <s v="Nobel St Chrt HS - Comer"/>
    <x v="2"/>
    <s v="19.3"/>
    <s v="Charter"/>
  </r>
  <r>
    <n v="1935"/>
    <n v="400052"/>
    <x v="74"/>
    <s v="Nobel St Chrt HS - Comer"/>
    <x v="2"/>
    <s v="19.3"/>
    <s v="Charter"/>
  </r>
  <r>
    <n v="1935"/>
    <n v="400052"/>
    <x v="74"/>
    <s v="Nobel St Chrt HS - Comer"/>
    <x v="2"/>
    <s v="19.3"/>
    <s v="Charter"/>
  </r>
  <r>
    <n v="1935"/>
    <n v="400052"/>
    <x v="74"/>
    <s v="Nobel St Chrt HS - Comer"/>
    <x v="2"/>
    <s v="19.3"/>
    <s v="Charter"/>
  </r>
  <r>
    <n v="1935"/>
    <n v="400052"/>
    <x v="74"/>
    <s v="Nobel St Chrt HS - Comer"/>
    <x v="2"/>
    <s v="19.3"/>
    <s v="Charter"/>
  </r>
  <r>
    <n v="1935"/>
    <n v="400052"/>
    <x v="74"/>
    <s v="Nobel St Chrt HS - Comer"/>
    <x v="2"/>
    <s v="19.3"/>
    <s v="Charter"/>
  </r>
  <r>
    <n v="1935"/>
    <n v="400052"/>
    <x v="74"/>
    <s v="Nobel St Chrt HS - Comer"/>
    <x v="2"/>
    <s v="19.3"/>
    <s v="Charter"/>
  </r>
  <r>
    <n v="1935"/>
    <n v="400052"/>
    <x v="74"/>
    <s v="Nobel St Chrt HS - Comer"/>
    <x v="2"/>
    <s v="19.3"/>
    <s v="Charter"/>
  </r>
  <r>
    <n v="1935"/>
    <n v="400052"/>
    <x v="74"/>
    <s v="Nobel St Chrt HS - Comer"/>
    <x v="2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3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4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5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6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7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8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9"/>
    <s v="19.3"/>
    <s v="Charter"/>
  </r>
  <r>
    <n v="1935"/>
    <n v="400052"/>
    <x v="74"/>
    <s v="Nobel St Chrt HS - Comer"/>
    <x v="10"/>
    <s v="19.3"/>
    <s v="Charter"/>
  </r>
  <r>
    <n v="1935"/>
    <n v="400052"/>
    <x v="74"/>
    <s v="Nobel St Chrt HS - Comer"/>
    <x v="10"/>
    <s v="19.3"/>
    <s v="Charter"/>
  </r>
  <r>
    <n v="1935"/>
    <n v="400052"/>
    <x v="74"/>
    <s v="Nobel St Chrt HS - Comer"/>
    <x v="10"/>
    <s v="19.3"/>
    <s v="Charter"/>
  </r>
  <r>
    <n v="1935"/>
    <n v="400052"/>
    <x v="74"/>
    <s v="Nobel St Chrt HS - Comer"/>
    <x v="10"/>
    <s v="19.3"/>
    <s v="Charter"/>
  </r>
  <r>
    <n v="1935"/>
    <n v="400052"/>
    <x v="74"/>
    <s v="Nobel St Chrt HS - Comer"/>
    <x v="10"/>
    <s v="19.3"/>
    <s v="Charter"/>
  </r>
  <r>
    <n v="1935"/>
    <n v="400052"/>
    <x v="74"/>
    <s v="Nobel St Chrt HS - Comer"/>
    <x v="10"/>
    <s v="19.3"/>
    <s v="Charter"/>
  </r>
  <r>
    <n v="1935"/>
    <n v="400052"/>
    <x v="74"/>
    <s v="Nobel St Chrt HS - Comer"/>
    <x v="10"/>
    <s v="19.3"/>
    <s v="Charter"/>
  </r>
  <r>
    <n v="1935"/>
    <n v="400052"/>
    <x v="74"/>
    <s v="Nobel St Chrt HS - Comer"/>
    <x v="10"/>
    <s v="19.3"/>
    <s v="Charter"/>
  </r>
  <r>
    <n v="1935"/>
    <n v="400052"/>
    <x v="74"/>
    <s v="Nobel St Chrt HS - Comer"/>
    <x v="10"/>
    <s v="19.3"/>
    <s v="Charter"/>
  </r>
  <r>
    <n v="1935"/>
    <n v="400052"/>
    <x v="74"/>
    <s v="Nobel St Chrt HS - Comer"/>
    <x v="11"/>
    <s v="19.3"/>
    <s v="Charter"/>
  </r>
  <r>
    <n v="1934"/>
    <n v="400053"/>
    <x v="75"/>
    <s v="Noble St Chrt HS - Golder"/>
    <x v="12"/>
    <s v="20.5"/>
    <s v="Charter"/>
  </r>
  <r>
    <n v="1934"/>
    <n v="400053"/>
    <x v="75"/>
    <s v="Noble St Chrt HS - Golder"/>
    <x v="13"/>
    <s v="20.5"/>
    <s v="Charter"/>
  </r>
  <r>
    <n v="1934"/>
    <n v="400053"/>
    <x v="75"/>
    <s v="Noble St Chrt HS - Golder"/>
    <x v="13"/>
    <s v="20.5"/>
    <s v="Charter"/>
  </r>
  <r>
    <n v="1934"/>
    <n v="400053"/>
    <x v="75"/>
    <s v="Noble St Chrt HS - Golder"/>
    <x v="13"/>
    <s v="20.5"/>
    <s v="Charter"/>
  </r>
  <r>
    <n v="1934"/>
    <n v="400053"/>
    <x v="75"/>
    <s v="Noble St Chrt HS - Golder"/>
    <x v="0"/>
    <s v="20.5"/>
    <s v="Charter"/>
  </r>
  <r>
    <n v="1934"/>
    <n v="400053"/>
    <x v="75"/>
    <s v="Noble St Chrt HS - Golder"/>
    <x v="0"/>
    <s v="20.5"/>
    <s v="Charter"/>
  </r>
  <r>
    <n v="1934"/>
    <n v="400053"/>
    <x v="75"/>
    <s v="Noble St Chrt HS - Golder"/>
    <x v="0"/>
    <s v="20.5"/>
    <s v="Charter"/>
  </r>
  <r>
    <n v="1934"/>
    <n v="400053"/>
    <x v="75"/>
    <s v="Noble St Chrt HS - Golder"/>
    <x v="0"/>
    <s v="20.5"/>
    <s v="Charter"/>
  </r>
  <r>
    <n v="1934"/>
    <n v="400053"/>
    <x v="75"/>
    <s v="Noble St Chrt HS - Golder"/>
    <x v="0"/>
    <s v="20.5"/>
    <s v="Charter"/>
  </r>
  <r>
    <n v="1934"/>
    <n v="400053"/>
    <x v="75"/>
    <s v="Noble St Chrt HS - Golder"/>
    <x v="0"/>
    <s v="20.5"/>
    <s v="Charter"/>
  </r>
  <r>
    <n v="1934"/>
    <n v="400053"/>
    <x v="75"/>
    <s v="Noble St Chrt HS - Golder"/>
    <x v="1"/>
    <s v="20.5"/>
    <s v="Charter"/>
  </r>
  <r>
    <n v="1934"/>
    <n v="400053"/>
    <x v="75"/>
    <s v="Noble St Chrt HS - Golder"/>
    <x v="1"/>
    <s v="20.5"/>
    <s v="Charter"/>
  </r>
  <r>
    <n v="1934"/>
    <n v="400053"/>
    <x v="75"/>
    <s v="Noble St Chrt HS - Golder"/>
    <x v="1"/>
    <s v="20.5"/>
    <s v="Charter"/>
  </r>
  <r>
    <n v="1934"/>
    <n v="400053"/>
    <x v="75"/>
    <s v="Noble St Chrt HS - Golder"/>
    <x v="1"/>
    <s v="20.5"/>
    <s v="Charter"/>
  </r>
  <r>
    <n v="1934"/>
    <n v="400053"/>
    <x v="75"/>
    <s v="Noble St Chrt HS - Golder"/>
    <x v="2"/>
    <s v="20.5"/>
    <s v="Charter"/>
  </r>
  <r>
    <n v="1934"/>
    <n v="400053"/>
    <x v="75"/>
    <s v="Noble St Chrt HS - Golder"/>
    <x v="2"/>
    <s v="20.5"/>
    <s v="Charter"/>
  </r>
  <r>
    <n v="1934"/>
    <n v="400053"/>
    <x v="75"/>
    <s v="Noble St Chrt HS - Golder"/>
    <x v="2"/>
    <s v="20.5"/>
    <s v="Charter"/>
  </r>
  <r>
    <n v="1934"/>
    <n v="400053"/>
    <x v="75"/>
    <s v="Noble St Chrt HS - Golder"/>
    <x v="2"/>
    <s v="20.5"/>
    <s v="Charter"/>
  </r>
  <r>
    <n v="1934"/>
    <n v="400053"/>
    <x v="75"/>
    <s v="Noble St Chrt HS - Golder"/>
    <x v="2"/>
    <s v="20.5"/>
    <s v="Charter"/>
  </r>
  <r>
    <n v="1934"/>
    <n v="400053"/>
    <x v="75"/>
    <s v="Noble St Chrt HS - Golder"/>
    <x v="2"/>
    <s v="20.5"/>
    <s v="Charter"/>
  </r>
  <r>
    <n v="1934"/>
    <n v="400053"/>
    <x v="75"/>
    <s v="Noble St Chrt HS - Golder"/>
    <x v="3"/>
    <s v="20.5"/>
    <s v="Charter"/>
  </r>
  <r>
    <n v="1934"/>
    <n v="400053"/>
    <x v="75"/>
    <s v="Noble St Chrt HS - Golder"/>
    <x v="3"/>
    <s v="20.5"/>
    <s v="Charter"/>
  </r>
  <r>
    <n v="1934"/>
    <n v="400053"/>
    <x v="75"/>
    <s v="Noble St Chrt HS - Golder"/>
    <x v="3"/>
    <s v="20.5"/>
    <s v="Charter"/>
  </r>
  <r>
    <n v="1934"/>
    <n v="400053"/>
    <x v="75"/>
    <s v="Noble St Chrt HS - Golder"/>
    <x v="3"/>
    <s v="20.5"/>
    <s v="Charter"/>
  </r>
  <r>
    <n v="1934"/>
    <n v="400053"/>
    <x v="75"/>
    <s v="Noble St Chrt HS - Golder"/>
    <x v="3"/>
    <s v="20.5"/>
    <s v="Charter"/>
  </r>
  <r>
    <n v="1934"/>
    <n v="400053"/>
    <x v="75"/>
    <s v="Noble St Chrt HS - Golder"/>
    <x v="3"/>
    <s v="20.5"/>
    <s v="Charter"/>
  </r>
  <r>
    <n v="1934"/>
    <n v="400053"/>
    <x v="75"/>
    <s v="Noble St Chrt HS - Golder"/>
    <x v="3"/>
    <s v="20.5"/>
    <s v="Charter"/>
  </r>
  <r>
    <n v="1934"/>
    <n v="400053"/>
    <x v="75"/>
    <s v="Noble St Chrt HS - Golder"/>
    <x v="3"/>
    <s v="20.5"/>
    <s v="Charter"/>
  </r>
  <r>
    <n v="1934"/>
    <n v="400053"/>
    <x v="75"/>
    <s v="Noble St Chrt HS - Golder"/>
    <x v="3"/>
    <s v="20.5"/>
    <s v="Charter"/>
  </r>
  <r>
    <n v="1934"/>
    <n v="400053"/>
    <x v="75"/>
    <s v="Noble St Chrt HS - Golder"/>
    <x v="3"/>
    <s v="20.5"/>
    <s v="Charter"/>
  </r>
  <r>
    <n v="1934"/>
    <n v="400053"/>
    <x v="75"/>
    <s v="Noble St Chrt HS - Golder"/>
    <x v="3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4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5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6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7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8"/>
    <s v="20.5"/>
    <s v="Charter"/>
  </r>
  <r>
    <n v="1934"/>
    <n v="400053"/>
    <x v="75"/>
    <s v="Noble St Chrt HS - Golder"/>
    <x v="9"/>
    <s v="20.5"/>
    <s v="Charter"/>
  </r>
  <r>
    <n v="1934"/>
    <n v="400053"/>
    <x v="75"/>
    <s v="Noble St Chrt HS - Golder"/>
    <x v="9"/>
    <s v="20.5"/>
    <s v="Charter"/>
  </r>
  <r>
    <n v="1934"/>
    <n v="400053"/>
    <x v="75"/>
    <s v="Noble St Chrt HS - Golder"/>
    <x v="9"/>
    <s v="20.5"/>
    <s v="Charter"/>
  </r>
  <r>
    <n v="1934"/>
    <n v="400053"/>
    <x v="75"/>
    <s v="Noble St Chrt HS - Golder"/>
    <x v="9"/>
    <s v="20.5"/>
    <s v="Charter"/>
  </r>
  <r>
    <n v="1934"/>
    <n v="400053"/>
    <x v="75"/>
    <s v="Noble St Chrt HS - Golder"/>
    <x v="9"/>
    <s v="20.5"/>
    <s v="Charter"/>
  </r>
  <r>
    <n v="1934"/>
    <n v="400053"/>
    <x v="75"/>
    <s v="Noble St Chrt HS - Golder"/>
    <x v="9"/>
    <s v="20.5"/>
    <s v="Charter"/>
  </r>
  <r>
    <n v="1934"/>
    <n v="400053"/>
    <x v="75"/>
    <s v="Noble St Chrt HS - Golder"/>
    <x v="9"/>
    <s v="20.5"/>
    <s v="Charter"/>
  </r>
  <r>
    <n v="1934"/>
    <n v="400053"/>
    <x v="75"/>
    <s v="Noble St Chrt HS - Golder"/>
    <x v="9"/>
    <s v="20.5"/>
    <s v="Charter"/>
  </r>
  <r>
    <n v="1934"/>
    <n v="400053"/>
    <x v="75"/>
    <s v="Noble St Chrt HS - Golder"/>
    <x v="9"/>
    <s v="20.5"/>
    <s v="Charter"/>
  </r>
  <r>
    <n v="1934"/>
    <n v="400053"/>
    <x v="75"/>
    <s v="Noble St Chrt HS - Golder"/>
    <x v="9"/>
    <s v="20.5"/>
    <s v="Charter"/>
  </r>
  <r>
    <n v="1934"/>
    <n v="400053"/>
    <x v="75"/>
    <s v="Noble St Chrt HS - Golder"/>
    <x v="9"/>
    <s v="20.5"/>
    <s v="Charter"/>
  </r>
  <r>
    <n v="1934"/>
    <n v="400053"/>
    <x v="75"/>
    <s v="Noble St Chrt HS - Golder"/>
    <x v="9"/>
    <s v="20.5"/>
    <s v="Charter"/>
  </r>
  <r>
    <n v="1934"/>
    <n v="400053"/>
    <x v="75"/>
    <s v="Noble St Chrt HS - Golder"/>
    <x v="9"/>
    <s v="20.5"/>
    <s v="Charter"/>
  </r>
  <r>
    <n v="1934"/>
    <n v="400053"/>
    <x v="75"/>
    <s v="Noble St Chrt HS - Golder"/>
    <x v="9"/>
    <s v="20.5"/>
    <s v="Charter"/>
  </r>
  <r>
    <n v="1934"/>
    <n v="400053"/>
    <x v="75"/>
    <s v="Noble St Chrt HS - Golder"/>
    <x v="10"/>
    <s v="20.5"/>
    <s v="Charter"/>
  </r>
  <r>
    <n v="1934"/>
    <n v="400053"/>
    <x v="75"/>
    <s v="Noble St Chrt HS - Golder"/>
    <x v="10"/>
    <s v="20.5"/>
    <s v="Charter"/>
  </r>
  <r>
    <n v="1934"/>
    <n v="400053"/>
    <x v="75"/>
    <s v="Noble St Chrt HS - Golder"/>
    <x v="10"/>
    <s v="20.5"/>
    <s v="Charter"/>
  </r>
  <r>
    <n v="1934"/>
    <n v="400053"/>
    <x v="75"/>
    <s v="Noble St Chrt HS - Golder"/>
    <x v="11"/>
    <s v="20.5"/>
    <s v="Charter"/>
  </r>
  <r>
    <n v="1934"/>
    <n v="400053"/>
    <x v="75"/>
    <s v="Noble St Chrt HS - Golder"/>
    <x v="11"/>
    <s v="20.5"/>
    <s v="Charter"/>
  </r>
  <r>
    <n v="8079"/>
    <n v="400098"/>
    <x v="76"/>
    <s v="Noble St Chrt HS- Muchin"/>
    <x v="14"/>
    <s v="21.3"/>
    <s v="Charter"/>
  </r>
  <r>
    <n v="8079"/>
    <n v="400098"/>
    <x v="76"/>
    <s v="Noble St Chrt HS- Muchin"/>
    <x v="12"/>
    <s v="21.3"/>
    <s v="Charter"/>
  </r>
  <r>
    <n v="8079"/>
    <n v="400098"/>
    <x v="76"/>
    <s v="Noble St Chrt HS- Muchin"/>
    <x v="12"/>
    <s v="21.3"/>
    <s v="Charter"/>
  </r>
  <r>
    <n v="8079"/>
    <n v="400098"/>
    <x v="76"/>
    <s v="Noble St Chrt HS- Muchin"/>
    <x v="13"/>
    <s v="21.3"/>
    <s v="Charter"/>
  </r>
  <r>
    <n v="8079"/>
    <n v="400098"/>
    <x v="76"/>
    <s v="Noble St Chrt HS- Muchin"/>
    <x v="13"/>
    <s v="21.3"/>
    <s v="Charter"/>
  </r>
  <r>
    <n v="8079"/>
    <n v="400098"/>
    <x v="76"/>
    <s v="Noble St Chrt HS- Muchin"/>
    <x v="13"/>
    <s v="21.3"/>
    <s v="Charter"/>
  </r>
  <r>
    <n v="8079"/>
    <n v="400098"/>
    <x v="76"/>
    <s v="Noble St Chrt HS- Muchin"/>
    <x v="13"/>
    <s v="21.3"/>
    <s v="Charter"/>
  </r>
  <r>
    <n v="8079"/>
    <n v="400098"/>
    <x v="76"/>
    <s v="Noble St Chrt HS- Muchin"/>
    <x v="0"/>
    <s v="21.3"/>
    <s v="Charter"/>
  </r>
  <r>
    <n v="8079"/>
    <n v="400098"/>
    <x v="76"/>
    <s v="Noble St Chrt HS- Muchin"/>
    <x v="0"/>
    <s v="21.3"/>
    <s v="Charter"/>
  </r>
  <r>
    <n v="8079"/>
    <n v="400098"/>
    <x v="76"/>
    <s v="Noble St Chrt HS- Muchin"/>
    <x v="0"/>
    <s v="21.3"/>
    <s v="Charter"/>
  </r>
  <r>
    <n v="8079"/>
    <n v="400098"/>
    <x v="76"/>
    <s v="Noble St Chrt HS- Muchin"/>
    <x v="0"/>
    <s v="21.3"/>
    <s v="Charter"/>
  </r>
  <r>
    <n v="8079"/>
    <n v="400098"/>
    <x v="76"/>
    <s v="Noble St Chrt HS- Muchin"/>
    <x v="0"/>
    <s v="21.3"/>
    <s v="Charter"/>
  </r>
  <r>
    <n v="8079"/>
    <n v="400098"/>
    <x v="76"/>
    <s v="Noble St Chrt HS- Muchin"/>
    <x v="0"/>
    <s v="21.3"/>
    <s v="Charter"/>
  </r>
  <r>
    <n v="8079"/>
    <n v="400098"/>
    <x v="76"/>
    <s v="Noble St Chrt HS- Muchin"/>
    <x v="0"/>
    <s v="21.3"/>
    <s v="Charter"/>
  </r>
  <r>
    <n v="8079"/>
    <n v="400098"/>
    <x v="76"/>
    <s v="Noble St Chrt HS- Muchin"/>
    <x v="0"/>
    <s v="21.3"/>
    <s v="Charter"/>
  </r>
  <r>
    <n v="8079"/>
    <n v="400098"/>
    <x v="76"/>
    <s v="Noble St Chrt HS- Muchin"/>
    <x v="1"/>
    <s v="21.3"/>
    <s v="Charter"/>
  </r>
  <r>
    <n v="8079"/>
    <n v="400098"/>
    <x v="76"/>
    <s v="Noble St Chrt HS- Muchin"/>
    <x v="1"/>
    <s v="21.3"/>
    <s v="Charter"/>
  </r>
  <r>
    <n v="8079"/>
    <n v="400098"/>
    <x v="76"/>
    <s v="Noble St Chrt HS- Muchin"/>
    <x v="1"/>
    <s v="21.3"/>
    <s v="Charter"/>
  </r>
  <r>
    <n v="8079"/>
    <n v="400098"/>
    <x v="76"/>
    <s v="Noble St Chrt HS- Muchin"/>
    <x v="1"/>
    <s v="21.3"/>
    <s v="Charter"/>
  </r>
  <r>
    <n v="8079"/>
    <n v="400098"/>
    <x v="76"/>
    <s v="Noble St Chrt HS- Muchin"/>
    <x v="1"/>
    <s v="21.3"/>
    <s v="Charter"/>
  </r>
  <r>
    <n v="8079"/>
    <n v="400098"/>
    <x v="76"/>
    <s v="Noble St Chrt HS- Muchin"/>
    <x v="1"/>
    <s v="21.3"/>
    <s v="Charter"/>
  </r>
  <r>
    <n v="8079"/>
    <n v="400098"/>
    <x v="76"/>
    <s v="Noble St Chrt HS- Muchin"/>
    <x v="1"/>
    <s v="21.3"/>
    <s v="Charter"/>
  </r>
  <r>
    <n v="8079"/>
    <n v="400098"/>
    <x v="76"/>
    <s v="Noble St Chrt HS- Muchin"/>
    <x v="1"/>
    <s v="21.3"/>
    <s v="Charter"/>
  </r>
  <r>
    <n v="8079"/>
    <n v="400098"/>
    <x v="76"/>
    <s v="Noble St Chrt HS- Muchin"/>
    <x v="1"/>
    <s v="21.3"/>
    <s v="Charter"/>
  </r>
  <r>
    <n v="8079"/>
    <n v="400098"/>
    <x v="76"/>
    <s v="Noble St Chrt HS- Muchin"/>
    <x v="1"/>
    <s v="21.3"/>
    <s v="Charter"/>
  </r>
  <r>
    <n v="8079"/>
    <n v="400098"/>
    <x v="76"/>
    <s v="Noble St Chrt HS- Muchin"/>
    <x v="1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2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3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4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5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6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7"/>
    <s v="21.3"/>
    <s v="Charter"/>
  </r>
  <r>
    <n v="8079"/>
    <n v="400098"/>
    <x v="76"/>
    <s v="Noble St Chrt HS- Muchin"/>
    <x v="8"/>
    <s v="21.3"/>
    <s v="Charter"/>
  </r>
  <r>
    <n v="8079"/>
    <n v="400098"/>
    <x v="76"/>
    <s v="Noble St Chrt HS- Muchin"/>
    <x v="8"/>
    <s v="21.3"/>
    <s v="Charter"/>
  </r>
  <r>
    <n v="8079"/>
    <n v="400098"/>
    <x v="76"/>
    <s v="Noble St Chrt HS- Muchin"/>
    <x v="8"/>
    <s v="21.3"/>
    <s v="Charter"/>
  </r>
  <r>
    <n v="8079"/>
    <n v="400098"/>
    <x v="76"/>
    <s v="Noble St Chrt HS- Muchin"/>
    <x v="8"/>
    <s v="21.3"/>
    <s v="Charter"/>
  </r>
  <r>
    <n v="8079"/>
    <n v="400098"/>
    <x v="76"/>
    <s v="Noble St Chrt HS- Muchin"/>
    <x v="8"/>
    <s v="21.3"/>
    <s v="Charter"/>
  </r>
  <r>
    <n v="8079"/>
    <n v="400098"/>
    <x v="76"/>
    <s v="Noble St Chrt HS- Muchin"/>
    <x v="8"/>
    <s v="21.3"/>
    <s v="Charter"/>
  </r>
  <r>
    <n v="8079"/>
    <n v="400098"/>
    <x v="76"/>
    <s v="Noble St Chrt HS- Muchin"/>
    <x v="8"/>
    <s v="21.3"/>
    <s v="Charter"/>
  </r>
  <r>
    <n v="8079"/>
    <n v="400098"/>
    <x v="76"/>
    <s v="Noble St Chrt HS- Muchin"/>
    <x v="8"/>
    <s v="21.3"/>
    <s v="Charter"/>
  </r>
  <r>
    <n v="8079"/>
    <n v="400098"/>
    <x v="76"/>
    <s v="Noble St Chrt HS- Muchin"/>
    <x v="8"/>
    <s v="21.3"/>
    <s v="Charter"/>
  </r>
  <r>
    <n v="8079"/>
    <n v="400098"/>
    <x v="76"/>
    <s v="Noble St Chrt HS- Muchin"/>
    <x v="8"/>
    <s v="21.3"/>
    <s v="Charter"/>
  </r>
  <r>
    <n v="8079"/>
    <n v="400098"/>
    <x v="76"/>
    <s v="Noble St Chrt HS- Muchin"/>
    <x v="8"/>
    <s v="21.3"/>
    <s v="Charter"/>
  </r>
  <r>
    <n v="8079"/>
    <n v="400098"/>
    <x v="76"/>
    <s v="Noble St Chrt HS- Muchin"/>
    <x v="8"/>
    <s v="21.3"/>
    <s v="Charter"/>
  </r>
  <r>
    <n v="8079"/>
    <n v="400098"/>
    <x v="76"/>
    <s v="Noble St Chrt HS- Muchin"/>
    <x v="9"/>
    <s v="21.3"/>
    <s v="Charter"/>
  </r>
  <r>
    <n v="8079"/>
    <n v="400098"/>
    <x v="76"/>
    <s v="Noble St Chrt HS- Muchin"/>
    <x v="9"/>
    <s v="21.3"/>
    <s v="Charter"/>
  </r>
  <r>
    <n v="8079"/>
    <n v="400098"/>
    <x v="76"/>
    <s v="Noble St Chrt HS- Muchin"/>
    <x v="9"/>
    <s v="21.3"/>
    <s v="Charter"/>
  </r>
  <r>
    <n v="8079"/>
    <n v="400098"/>
    <x v="76"/>
    <s v="Noble St Chrt HS- Muchin"/>
    <x v="9"/>
    <s v="21.3"/>
    <s v="Charter"/>
  </r>
  <r>
    <n v="8079"/>
    <n v="400098"/>
    <x v="76"/>
    <s v="Noble St Chrt HS- Muchin"/>
    <x v="9"/>
    <s v="21.3"/>
    <s v="Charter"/>
  </r>
  <r>
    <n v="8079"/>
    <n v="400098"/>
    <x v="76"/>
    <s v="Noble St Chrt HS- Muchin"/>
    <x v="9"/>
    <s v="21.3"/>
    <s v="Charter"/>
  </r>
  <r>
    <n v="8079"/>
    <n v="400098"/>
    <x v="76"/>
    <s v="Noble St Chrt HS- Muchin"/>
    <x v="9"/>
    <s v="21.3"/>
    <s v="Charter"/>
  </r>
  <r>
    <n v="8079"/>
    <n v="400098"/>
    <x v="76"/>
    <s v="Noble St Chrt HS- Muchin"/>
    <x v="9"/>
    <s v="21.3"/>
    <s v="Charter"/>
  </r>
  <r>
    <n v="8079"/>
    <n v="400098"/>
    <x v="76"/>
    <s v="Noble St Chrt HS- Muchin"/>
    <x v="9"/>
    <s v="21.3"/>
    <s v="Charter"/>
  </r>
  <r>
    <n v="8079"/>
    <n v="400098"/>
    <x v="76"/>
    <s v="Noble St Chrt HS- Muchin"/>
    <x v="10"/>
    <s v="21.3"/>
    <s v="Charter"/>
  </r>
  <r>
    <n v="8079"/>
    <n v="400098"/>
    <x v="76"/>
    <s v="Noble St Chrt HS- Muchin"/>
    <x v="10"/>
    <s v="21.3"/>
    <s v="Charter"/>
  </r>
  <r>
    <n v="1930"/>
    <n v="400051"/>
    <x v="77"/>
    <s v="Noble St Chrt Hs -College Prep"/>
    <x v="13"/>
    <s v="20.4"/>
    <s v="Charter"/>
  </r>
  <r>
    <n v="1930"/>
    <n v="400051"/>
    <x v="77"/>
    <s v="Noble St Chrt Hs -College Prep"/>
    <x v="13"/>
    <s v="20.4"/>
    <s v="Charter"/>
  </r>
  <r>
    <n v="1930"/>
    <n v="400051"/>
    <x v="77"/>
    <s v="Noble St Chrt Hs -College Prep"/>
    <x v="13"/>
    <s v="20.4"/>
    <s v="Charter"/>
  </r>
  <r>
    <n v="1930"/>
    <n v="400051"/>
    <x v="77"/>
    <s v="Noble St Chrt Hs -College Prep"/>
    <x v="0"/>
    <s v="20.4"/>
    <s v="Charter"/>
  </r>
  <r>
    <n v="1930"/>
    <n v="400051"/>
    <x v="77"/>
    <s v="Noble St Chrt Hs -College Prep"/>
    <x v="0"/>
    <s v="20.4"/>
    <s v="Charter"/>
  </r>
  <r>
    <n v="1930"/>
    <n v="400051"/>
    <x v="77"/>
    <s v="Noble St Chrt Hs -College Prep"/>
    <x v="0"/>
    <s v="20.4"/>
    <s v="Charter"/>
  </r>
  <r>
    <n v="1930"/>
    <n v="400051"/>
    <x v="77"/>
    <s v="Noble St Chrt Hs -College Prep"/>
    <x v="0"/>
    <s v="20.4"/>
    <s v="Charter"/>
  </r>
  <r>
    <n v="1930"/>
    <n v="400051"/>
    <x v="77"/>
    <s v="Noble St Chrt Hs -College Prep"/>
    <x v="0"/>
    <s v="20.4"/>
    <s v="Charter"/>
  </r>
  <r>
    <n v="1930"/>
    <n v="400051"/>
    <x v="77"/>
    <s v="Noble St Chrt Hs -College Prep"/>
    <x v="1"/>
    <s v="20.4"/>
    <s v="Charter"/>
  </r>
  <r>
    <n v="1930"/>
    <n v="400051"/>
    <x v="77"/>
    <s v="Noble St Chrt Hs -College Prep"/>
    <x v="1"/>
    <s v="20.4"/>
    <s v="Charter"/>
  </r>
  <r>
    <n v="1930"/>
    <n v="400051"/>
    <x v="77"/>
    <s v="Noble St Chrt Hs -College Prep"/>
    <x v="1"/>
    <s v="20.4"/>
    <s v="Charter"/>
  </r>
  <r>
    <n v="1930"/>
    <n v="400051"/>
    <x v="77"/>
    <s v="Noble St Chrt Hs -College Prep"/>
    <x v="1"/>
    <s v="20.4"/>
    <s v="Charter"/>
  </r>
  <r>
    <n v="1930"/>
    <n v="400051"/>
    <x v="77"/>
    <s v="Noble St Chrt Hs -College Prep"/>
    <x v="2"/>
    <s v="20.4"/>
    <s v="Charter"/>
  </r>
  <r>
    <n v="1930"/>
    <n v="400051"/>
    <x v="77"/>
    <s v="Noble St Chrt Hs -College Prep"/>
    <x v="2"/>
    <s v="20.4"/>
    <s v="Charter"/>
  </r>
  <r>
    <n v="1930"/>
    <n v="400051"/>
    <x v="77"/>
    <s v="Noble St Chrt Hs -College Prep"/>
    <x v="2"/>
    <s v="20.4"/>
    <s v="Charter"/>
  </r>
  <r>
    <n v="1930"/>
    <n v="400051"/>
    <x v="77"/>
    <s v="Noble St Chrt Hs -College Prep"/>
    <x v="2"/>
    <s v="20.4"/>
    <s v="Charter"/>
  </r>
  <r>
    <n v="1930"/>
    <n v="400051"/>
    <x v="77"/>
    <s v="Noble St Chrt Hs -College Prep"/>
    <x v="2"/>
    <s v="20.4"/>
    <s v="Charter"/>
  </r>
  <r>
    <n v="1930"/>
    <n v="400051"/>
    <x v="77"/>
    <s v="Noble St Chrt Hs -College Prep"/>
    <x v="2"/>
    <s v="20.4"/>
    <s v="Charter"/>
  </r>
  <r>
    <n v="1930"/>
    <n v="400051"/>
    <x v="77"/>
    <s v="Noble St Chrt Hs -College Prep"/>
    <x v="2"/>
    <s v="20.4"/>
    <s v="Charter"/>
  </r>
  <r>
    <n v="1930"/>
    <n v="400051"/>
    <x v="77"/>
    <s v="Noble St Chrt Hs -College Prep"/>
    <x v="2"/>
    <s v="20.4"/>
    <s v="Charter"/>
  </r>
  <r>
    <n v="1930"/>
    <n v="400051"/>
    <x v="77"/>
    <s v="Noble St Chrt Hs -College Prep"/>
    <x v="2"/>
    <s v="20.4"/>
    <s v="Charter"/>
  </r>
  <r>
    <n v="1930"/>
    <n v="400051"/>
    <x v="77"/>
    <s v="Noble St Chrt Hs -College Prep"/>
    <x v="2"/>
    <s v="20.4"/>
    <s v="Charter"/>
  </r>
  <r>
    <n v="1930"/>
    <n v="400051"/>
    <x v="77"/>
    <s v="Noble St Chrt Hs -College Prep"/>
    <x v="2"/>
    <s v="20.4"/>
    <s v="Charter"/>
  </r>
  <r>
    <n v="1930"/>
    <n v="400051"/>
    <x v="77"/>
    <s v="Noble St Chrt Hs -College Prep"/>
    <x v="2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3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4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5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6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7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8"/>
    <s v="20.4"/>
    <s v="Charter"/>
  </r>
  <r>
    <n v="1930"/>
    <n v="400051"/>
    <x v="77"/>
    <s v="Noble St Chrt Hs -College Prep"/>
    <x v="9"/>
    <s v="20.4"/>
    <s v="Charter"/>
  </r>
  <r>
    <n v="1930"/>
    <n v="400051"/>
    <x v="77"/>
    <s v="Noble St Chrt Hs -College Prep"/>
    <x v="9"/>
    <s v="20.4"/>
    <s v="Charter"/>
  </r>
  <r>
    <n v="1930"/>
    <n v="400051"/>
    <x v="77"/>
    <s v="Noble St Chrt Hs -College Prep"/>
    <x v="9"/>
    <s v="20.4"/>
    <s v="Charter"/>
  </r>
  <r>
    <n v="1930"/>
    <n v="400051"/>
    <x v="77"/>
    <s v="Noble St Chrt Hs -College Prep"/>
    <x v="9"/>
    <s v="20.4"/>
    <s v="Charter"/>
  </r>
  <r>
    <n v="1930"/>
    <n v="400051"/>
    <x v="77"/>
    <s v="Noble St Chrt Hs -College Prep"/>
    <x v="9"/>
    <s v="20.4"/>
    <s v="Charter"/>
  </r>
  <r>
    <n v="1930"/>
    <n v="400051"/>
    <x v="77"/>
    <s v="Noble St Chrt Hs -College Prep"/>
    <x v="9"/>
    <s v="20.4"/>
    <s v="Charter"/>
  </r>
  <r>
    <n v="1930"/>
    <n v="400051"/>
    <x v="77"/>
    <s v="Noble St Chrt Hs -College Prep"/>
    <x v="9"/>
    <s v="20.4"/>
    <s v="Charter"/>
  </r>
  <r>
    <n v="1930"/>
    <n v="400051"/>
    <x v="77"/>
    <s v="Noble St Chrt Hs -College Prep"/>
    <x v="9"/>
    <s v="20.4"/>
    <s v="Charter"/>
  </r>
  <r>
    <n v="1930"/>
    <n v="400051"/>
    <x v="77"/>
    <s v="Noble St Chrt Hs -College Prep"/>
    <x v="10"/>
    <s v="20.4"/>
    <s v="Charter"/>
  </r>
  <r>
    <n v="1930"/>
    <n v="400051"/>
    <x v="77"/>
    <s v="Noble St Chrt Hs -College Prep"/>
    <x v="10"/>
    <s v="20.4"/>
    <s v="Charter"/>
  </r>
  <r>
    <n v="1930"/>
    <n v="400051"/>
    <x v="77"/>
    <s v="Noble St Chrt Hs -College Prep"/>
    <x v="10"/>
    <s v="20.4"/>
    <s v="Charter"/>
  </r>
  <r>
    <n v="1930"/>
    <n v="400051"/>
    <x v="77"/>
    <s v="Noble St Chrt Hs -College Prep"/>
    <x v="10"/>
    <s v="20.4"/>
    <s v="Charter"/>
  </r>
  <r>
    <n v="1931"/>
    <n v="400054"/>
    <x v="78"/>
    <s v="Noble St Chrt HS - Prtizker"/>
    <x v="12"/>
    <s v="20.9"/>
    <s v="Charter"/>
  </r>
  <r>
    <n v="1931"/>
    <n v="400054"/>
    <x v="78"/>
    <s v="Noble St Chrt HS - Prtizker"/>
    <x v="12"/>
    <s v="20.9"/>
    <s v="Charter"/>
  </r>
  <r>
    <n v="1931"/>
    <n v="400054"/>
    <x v="78"/>
    <s v="Noble St Chrt HS - Prtizker"/>
    <x v="12"/>
    <s v="20.9"/>
    <s v="Charter"/>
  </r>
  <r>
    <n v="1931"/>
    <n v="400054"/>
    <x v="78"/>
    <s v="Noble St Chrt HS - Prtizker"/>
    <x v="0"/>
    <s v="20.9"/>
    <s v="Charter"/>
  </r>
  <r>
    <n v="1931"/>
    <n v="400054"/>
    <x v="78"/>
    <s v="Noble St Chrt HS - Prtizker"/>
    <x v="0"/>
    <s v="20.9"/>
    <s v="Charter"/>
  </r>
  <r>
    <n v="1931"/>
    <n v="400054"/>
    <x v="78"/>
    <s v="Noble St Chrt HS - Prtizker"/>
    <x v="0"/>
    <s v="20.9"/>
    <s v="Charter"/>
  </r>
  <r>
    <n v="1931"/>
    <n v="400054"/>
    <x v="78"/>
    <s v="Noble St Chrt HS - Prtizker"/>
    <x v="0"/>
    <s v="20.9"/>
    <s v="Charter"/>
  </r>
  <r>
    <n v="1931"/>
    <n v="400054"/>
    <x v="78"/>
    <s v="Noble St Chrt HS - Prtizker"/>
    <x v="0"/>
    <s v="20.9"/>
    <s v="Charter"/>
  </r>
  <r>
    <n v="1931"/>
    <n v="400054"/>
    <x v="78"/>
    <s v="Noble St Chrt HS - Prtizker"/>
    <x v="1"/>
    <s v="20.9"/>
    <s v="Charter"/>
  </r>
  <r>
    <n v="1931"/>
    <n v="400054"/>
    <x v="78"/>
    <s v="Noble St Chrt HS - Prtizker"/>
    <x v="1"/>
    <s v="20.9"/>
    <s v="Charter"/>
  </r>
  <r>
    <n v="1931"/>
    <n v="400054"/>
    <x v="78"/>
    <s v="Noble St Chrt HS - Prtizker"/>
    <x v="1"/>
    <s v="20.9"/>
    <s v="Charter"/>
  </r>
  <r>
    <n v="1931"/>
    <n v="400054"/>
    <x v="78"/>
    <s v="Noble St Chrt HS - Prtizker"/>
    <x v="1"/>
    <s v="20.9"/>
    <s v="Charter"/>
  </r>
  <r>
    <n v="1931"/>
    <n v="400054"/>
    <x v="78"/>
    <s v="Noble St Chrt HS - Prtizker"/>
    <x v="1"/>
    <s v="20.9"/>
    <s v="Charter"/>
  </r>
  <r>
    <n v="1931"/>
    <n v="400054"/>
    <x v="78"/>
    <s v="Noble St Chrt HS - Prtizker"/>
    <x v="1"/>
    <s v="20.9"/>
    <s v="Charter"/>
  </r>
  <r>
    <n v="1931"/>
    <n v="400054"/>
    <x v="78"/>
    <s v="Noble St Chrt HS - Prtizker"/>
    <x v="1"/>
    <s v="20.9"/>
    <s v="Charter"/>
  </r>
  <r>
    <n v="1931"/>
    <n v="400054"/>
    <x v="78"/>
    <s v="Noble St Chrt HS - Prtizker"/>
    <x v="1"/>
    <s v="20.9"/>
    <s v="Charter"/>
  </r>
  <r>
    <n v="1931"/>
    <n v="400054"/>
    <x v="78"/>
    <s v="Noble St Chrt HS - Prtizker"/>
    <x v="1"/>
    <s v="20.9"/>
    <s v="Charter"/>
  </r>
  <r>
    <n v="1931"/>
    <n v="400054"/>
    <x v="78"/>
    <s v="Noble St Chrt HS - Prtizker"/>
    <x v="1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2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3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4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5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6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7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8"/>
    <s v="20.9"/>
    <s v="Charter"/>
  </r>
  <r>
    <n v="1931"/>
    <n v="400054"/>
    <x v="78"/>
    <s v="Noble St Chrt HS - Prtizker"/>
    <x v="9"/>
    <s v="20.9"/>
    <s v="Charter"/>
  </r>
  <r>
    <n v="1931"/>
    <n v="400054"/>
    <x v="78"/>
    <s v="Noble St Chrt HS - Prtizker"/>
    <x v="9"/>
    <s v="20.9"/>
    <s v="Charter"/>
  </r>
  <r>
    <n v="1931"/>
    <n v="400054"/>
    <x v="78"/>
    <s v="Noble St Chrt HS - Prtizker"/>
    <x v="9"/>
    <s v="20.9"/>
    <s v="Charter"/>
  </r>
  <r>
    <n v="1931"/>
    <n v="400054"/>
    <x v="78"/>
    <s v="Noble St Chrt HS - Prtizker"/>
    <x v="9"/>
    <s v="20.9"/>
    <s v="Charter"/>
  </r>
  <r>
    <n v="1931"/>
    <n v="400054"/>
    <x v="78"/>
    <s v="Noble St Chrt HS - Prtizker"/>
    <x v="9"/>
    <s v="20.9"/>
    <s v="Charter"/>
  </r>
  <r>
    <n v="1931"/>
    <n v="400054"/>
    <x v="78"/>
    <s v="Noble St Chrt HS - Prtizker"/>
    <x v="10"/>
    <s v="20.9"/>
    <s v="Charter"/>
  </r>
  <r>
    <n v="1931"/>
    <n v="400054"/>
    <x v="78"/>
    <s v="Noble St Chrt HS - Prtizker"/>
    <x v="10"/>
    <s v="20.9"/>
    <s v="Charter"/>
  </r>
  <r>
    <n v="1931"/>
    <n v="400054"/>
    <x v="78"/>
    <s v="Noble St Chrt HS - Prtizker"/>
    <x v="10"/>
    <s v="20.9"/>
    <s v="Charter"/>
  </r>
  <r>
    <n v="1932"/>
    <n v="400055"/>
    <x v="79"/>
    <s v="Noble St Chrt HS - Rauner"/>
    <x v="17"/>
    <s v="20.1"/>
    <s v="Charter"/>
  </r>
  <r>
    <n v="1932"/>
    <n v="400055"/>
    <x v="79"/>
    <s v="Noble St Chrt HS - Rauner"/>
    <x v="12"/>
    <s v="20.1"/>
    <s v="Charter"/>
  </r>
  <r>
    <n v="1932"/>
    <n v="400055"/>
    <x v="79"/>
    <s v="Noble St Chrt HS - Rauner"/>
    <x v="13"/>
    <s v="20.1"/>
    <s v="Charter"/>
  </r>
  <r>
    <n v="1932"/>
    <n v="400055"/>
    <x v="79"/>
    <s v="Noble St Chrt HS - Rauner"/>
    <x v="13"/>
    <s v="20.1"/>
    <s v="Charter"/>
  </r>
  <r>
    <n v="1932"/>
    <n v="400055"/>
    <x v="79"/>
    <s v="Noble St Chrt HS - Rauner"/>
    <x v="0"/>
    <s v="20.1"/>
    <s v="Charter"/>
  </r>
  <r>
    <n v="1932"/>
    <n v="400055"/>
    <x v="79"/>
    <s v="Noble St Chrt HS - Rauner"/>
    <x v="0"/>
    <s v="20.1"/>
    <s v="Charter"/>
  </r>
  <r>
    <n v="1932"/>
    <n v="400055"/>
    <x v="79"/>
    <s v="Noble St Chrt HS - Rauner"/>
    <x v="0"/>
    <s v="20.1"/>
    <s v="Charter"/>
  </r>
  <r>
    <n v="1932"/>
    <n v="400055"/>
    <x v="79"/>
    <s v="Noble St Chrt HS - Rauner"/>
    <x v="1"/>
    <s v="20.1"/>
    <s v="Charter"/>
  </r>
  <r>
    <n v="1932"/>
    <n v="400055"/>
    <x v="79"/>
    <s v="Noble St Chrt HS - Rauner"/>
    <x v="1"/>
    <s v="20.1"/>
    <s v="Charter"/>
  </r>
  <r>
    <n v="1932"/>
    <n v="400055"/>
    <x v="79"/>
    <s v="Noble St Chrt HS - Rauner"/>
    <x v="2"/>
    <s v="20.1"/>
    <s v="Charter"/>
  </r>
  <r>
    <n v="1932"/>
    <n v="400055"/>
    <x v="79"/>
    <s v="Noble St Chrt HS - Rauner"/>
    <x v="2"/>
    <s v="20.1"/>
    <s v="Charter"/>
  </r>
  <r>
    <n v="1932"/>
    <n v="400055"/>
    <x v="79"/>
    <s v="Noble St Chrt HS - Rauner"/>
    <x v="2"/>
    <s v="20.1"/>
    <s v="Charter"/>
  </r>
  <r>
    <n v="1932"/>
    <n v="400055"/>
    <x v="79"/>
    <s v="Noble St Chrt HS - Rauner"/>
    <x v="2"/>
    <s v="20.1"/>
    <s v="Charter"/>
  </r>
  <r>
    <n v="1932"/>
    <n v="400055"/>
    <x v="79"/>
    <s v="Noble St Chrt HS - Rauner"/>
    <x v="2"/>
    <s v="20.1"/>
    <s v="Charter"/>
  </r>
  <r>
    <n v="1932"/>
    <n v="400055"/>
    <x v="79"/>
    <s v="Noble St Chrt HS - Rauner"/>
    <x v="2"/>
    <s v="20.1"/>
    <s v="Charter"/>
  </r>
  <r>
    <n v="1932"/>
    <n v="400055"/>
    <x v="79"/>
    <s v="Noble St Chrt HS - Rauner"/>
    <x v="2"/>
    <s v="20.1"/>
    <s v="Charter"/>
  </r>
  <r>
    <n v="1932"/>
    <n v="400055"/>
    <x v="79"/>
    <s v="Noble St Chrt HS - Rauner"/>
    <x v="2"/>
    <s v="20.1"/>
    <s v="Charter"/>
  </r>
  <r>
    <n v="1932"/>
    <n v="400055"/>
    <x v="79"/>
    <s v="Noble St Chrt HS - Rauner"/>
    <x v="2"/>
    <s v="20.1"/>
    <s v="Charter"/>
  </r>
  <r>
    <n v="1932"/>
    <n v="400055"/>
    <x v="79"/>
    <s v="Noble St Chrt HS - Rauner"/>
    <x v="2"/>
    <s v="20.1"/>
    <s v="Charter"/>
  </r>
  <r>
    <n v="1932"/>
    <n v="400055"/>
    <x v="79"/>
    <s v="Noble St Chrt HS - Rauner"/>
    <x v="2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3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4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5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6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7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8"/>
    <s v="20.1"/>
    <s v="Charter"/>
  </r>
  <r>
    <n v="1932"/>
    <n v="400055"/>
    <x v="79"/>
    <s v="Noble St Chrt HS - Rauner"/>
    <x v="9"/>
    <s v="20.1"/>
    <s v="Charter"/>
  </r>
  <r>
    <n v="1932"/>
    <n v="400055"/>
    <x v="79"/>
    <s v="Noble St Chrt HS - Rauner"/>
    <x v="9"/>
    <s v="20.1"/>
    <s v="Charter"/>
  </r>
  <r>
    <n v="1932"/>
    <n v="400055"/>
    <x v="79"/>
    <s v="Noble St Chrt HS - Rauner"/>
    <x v="9"/>
    <s v="20.1"/>
    <s v="Charter"/>
  </r>
  <r>
    <n v="1932"/>
    <n v="400055"/>
    <x v="79"/>
    <s v="Noble St Chrt HS - Rauner"/>
    <x v="9"/>
    <s v="20.1"/>
    <s v="Charter"/>
  </r>
  <r>
    <n v="1932"/>
    <n v="400055"/>
    <x v="79"/>
    <s v="Noble St Chrt HS - Rauner"/>
    <x v="9"/>
    <s v="20.1"/>
    <s v="Charter"/>
  </r>
  <r>
    <n v="1932"/>
    <n v="400055"/>
    <x v="79"/>
    <s v="Noble St Chrt HS - Rauner"/>
    <x v="9"/>
    <s v="20.1"/>
    <s v="Charter"/>
  </r>
  <r>
    <n v="1932"/>
    <n v="400055"/>
    <x v="79"/>
    <s v="Noble St Chrt HS - Rauner"/>
    <x v="9"/>
    <s v="20.1"/>
    <s v="Charter"/>
  </r>
  <r>
    <n v="1932"/>
    <n v="400055"/>
    <x v="79"/>
    <s v="Noble St Chrt HS - Rauner"/>
    <x v="10"/>
    <s v="20.1"/>
    <s v="Charter"/>
  </r>
  <r>
    <n v="1933"/>
    <n v="400056"/>
    <x v="80"/>
    <s v="Noble St Chrt HS - Clark"/>
    <x v="12"/>
    <s v="18.3"/>
    <s v="Charter"/>
  </r>
  <r>
    <n v="1933"/>
    <n v="400056"/>
    <x v="80"/>
    <s v="Noble St Chrt HS - Clark"/>
    <x v="0"/>
    <s v="18.3"/>
    <s v="Charter"/>
  </r>
  <r>
    <n v="1933"/>
    <n v="400056"/>
    <x v="80"/>
    <s v="Noble St Chrt HS - Clark"/>
    <x v="1"/>
    <s v="18.3"/>
    <s v="Charter"/>
  </r>
  <r>
    <n v="1933"/>
    <n v="400056"/>
    <x v="80"/>
    <s v="Noble St Chrt HS - Clark"/>
    <x v="1"/>
    <s v="18.3"/>
    <s v="Charter"/>
  </r>
  <r>
    <n v="1933"/>
    <n v="400056"/>
    <x v="80"/>
    <s v="Noble St Chrt HS - Clark"/>
    <x v="1"/>
    <s v="18.3"/>
    <s v="Charter"/>
  </r>
  <r>
    <n v="1933"/>
    <n v="400056"/>
    <x v="80"/>
    <s v="Noble St Chrt HS - Clark"/>
    <x v="1"/>
    <s v="18.3"/>
    <s v="Charter"/>
  </r>
  <r>
    <n v="1933"/>
    <n v="400056"/>
    <x v="80"/>
    <s v="Noble St Chrt HS - Clark"/>
    <x v="2"/>
    <s v="18.3"/>
    <s v="Charter"/>
  </r>
  <r>
    <n v="1933"/>
    <n v="400056"/>
    <x v="80"/>
    <s v="Noble St Chrt HS - Clark"/>
    <x v="2"/>
    <s v="18.3"/>
    <s v="Charter"/>
  </r>
  <r>
    <n v="1933"/>
    <n v="400056"/>
    <x v="80"/>
    <s v="Noble St Chrt HS - Clark"/>
    <x v="2"/>
    <s v="18.3"/>
    <s v="Charter"/>
  </r>
  <r>
    <n v="1933"/>
    <n v="400056"/>
    <x v="80"/>
    <s v="Noble St Chrt HS - Clark"/>
    <x v="2"/>
    <s v="18.3"/>
    <s v="Charter"/>
  </r>
  <r>
    <n v="1933"/>
    <n v="400056"/>
    <x v="80"/>
    <s v="Noble St Chrt HS - Clark"/>
    <x v="2"/>
    <s v="18.3"/>
    <s v="Charter"/>
  </r>
  <r>
    <n v="1933"/>
    <n v="400056"/>
    <x v="80"/>
    <s v="Noble St Chrt HS - Clark"/>
    <x v="2"/>
    <s v="18.3"/>
    <s v="Charter"/>
  </r>
  <r>
    <n v="1933"/>
    <n v="400056"/>
    <x v="80"/>
    <s v="Noble St Chrt HS - Clark"/>
    <x v="2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3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4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5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6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7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8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9"/>
    <s v="18.3"/>
    <s v="Charter"/>
  </r>
  <r>
    <n v="1933"/>
    <n v="400056"/>
    <x v="80"/>
    <s v="Noble St Chrt HS - Clark"/>
    <x v="10"/>
    <s v="18.3"/>
    <s v="Charter"/>
  </r>
  <r>
    <n v="1933"/>
    <n v="400056"/>
    <x v="80"/>
    <s v="Noble St Chrt HS - Clark"/>
    <x v="10"/>
    <s v="18.3"/>
    <s v="Charter"/>
  </r>
  <r>
    <n v="1933"/>
    <n v="400056"/>
    <x v="80"/>
    <s v="Noble St Chrt HS - Clark"/>
    <x v="10"/>
    <s v="18.3"/>
    <s v="Charter"/>
  </r>
  <r>
    <n v="1933"/>
    <n v="400056"/>
    <x v="80"/>
    <s v="Noble St Chrt HS - Clark"/>
    <x v="10"/>
    <s v="18.3"/>
    <s v="Charter"/>
  </r>
  <r>
    <n v="1933"/>
    <n v="400056"/>
    <x v="80"/>
    <s v="Noble St Chrt HS - Clark"/>
    <x v="10"/>
    <s v="18.3"/>
    <s v="Charter"/>
  </r>
  <r>
    <n v="1933"/>
    <n v="400056"/>
    <x v="80"/>
    <s v="Noble St Chrt HS - Clark"/>
    <x v="10"/>
    <s v="18.3"/>
    <s v="Charter"/>
  </r>
  <r>
    <n v="1933"/>
    <n v="400056"/>
    <x v="80"/>
    <s v="Noble St Chrt HS - Clark"/>
    <x v="10"/>
    <s v="18.3"/>
    <s v="Charter"/>
  </r>
  <r>
    <n v="1933"/>
    <n v="400056"/>
    <x v="80"/>
    <s v="Noble St Chrt HS - Clark"/>
    <x v="10"/>
    <s v="18.3"/>
    <s v="Charter"/>
  </r>
  <r>
    <n v="1933"/>
    <n v="400056"/>
    <x v="80"/>
    <s v="Noble St Chrt HS - Clark"/>
    <x v="10"/>
    <s v="18.3"/>
    <s v="Charter"/>
  </r>
  <r>
    <n v="1933"/>
    <n v="400056"/>
    <x v="80"/>
    <s v="Noble St Chrt HS - Clark"/>
    <x v="11"/>
    <s v="18.3"/>
    <s v="Charter"/>
  </r>
  <r>
    <n v="1933"/>
    <n v="400056"/>
    <x v="80"/>
    <s v="Noble St Chrt HS - Clark"/>
    <x v="11"/>
    <s v="18.3"/>
    <s v="Charter"/>
  </r>
  <r>
    <n v="1936"/>
    <n v="400057"/>
    <x v="81"/>
    <s v="Nobel St ChrtHS - UIC College Prep"/>
    <x v="17"/>
    <s v="21.7"/>
    <s v="Charter"/>
  </r>
  <r>
    <n v="1936"/>
    <n v="400057"/>
    <x v="81"/>
    <s v="Nobel St ChrtHS - UIC College Prep"/>
    <x v="13"/>
    <s v="21.7"/>
    <s v="Charter"/>
  </r>
  <r>
    <n v="1936"/>
    <n v="400057"/>
    <x v="81"/>
    <s v="Nobel St ChrtHS - UIC College Prep"/>
    <x v="13"/>
    <s v="21.7"/>
    <s v="Charter"/>
  </r>
  <r>
    <n v="1936"/>
    <n v="400057"/>
    <x v="81"/>
    <s v="Nobel St ChrtHS - UIC College Prep"/>
    <x v="13"/>
    <s v="21.7"/>
    <s v="Charter"/>
  </r>
  <r>
    <n v="1936"/>
    <n v="400057"/>
    <x v="81"/>
    <s v="Nobel St ChrtHS - UIC College Prep"/>
    <x v="13"/>
    <s v="21.7"/>
    <s v="Charter"/>
  </r>
  <r>
    <n v="1936"/>
    <n v="400057"/>
    <x v="81"/>
    <s v="Nobel St ChrtHS - UIC College Prep"/>
    <x v="13"/>
    <s v="21.7"/>
    <s v="Charter"/>
  </r>
  <r>
    <n v="1936"/>
    <n v="400057"/>
    <x v="81"/>
    <s v="Nobel St ChrtHS - UIC College Prep"/>
    <x v="13"/>
    <s v="21.7"/>
    <s v="Charter"/>
  </r>
  <r>
    <n v="1936"/>
    <n v="400057"/>
    <x v="81"/>
    <s v="Nobel St ChrtHS - UIC College Prep"/>
    <x v="13"/>
    <s v="21.7"/>
    <s v="Charter"/>
  </r>
  <r>
    <n v="1936"/>
    <n v="400057"/>
    <x v="81"/>
    <s v="Nobel St ChrtHS - UIC College Prep"/>
    <x v="13"/>
    <s v="21.7"/>
    <s v="Charter"/>
  </r>
  <r>
    <n v="1936"/>
    <n v="400057"/>
    <x v="81"/>
    <s v="Nobel St ChrtHS - UIC College Prep"/>
    <x v="0"/>
    <s v="21.7"/>
    <s v="Charter"/>
  </r>
  <r>
    <n v="1936"/>
    <n v="400057"/>
    <x v="81"/>
    <s v="Nobel St ChrtHS - UIC College Prep"/>
    <x v="0"/>
    <s v="21.7"/>
    <s v="Charter"/>
  </r>
  <r>
    <n v="1936"/>
    <n v="400057"/>
    <x v="81"/>
    <s v="Nobel St ChrtHS - UIC College Prep"/>
    <x v="0"/>
    <s v="21.7"/>
    <s v="Charter"/>
  </r>
  <r>
    <n v="1936"/>
    <n v="400057"/>
    <x v="81"/>
    <s v="Nobel St ChrtHS - UIC College Prep"/>
    <x v="0"/>
    <s v="21.7"/>
    <s v="Charter"/>
  </r>
  <r>
    <n v="1936"/>
    <n v="400057"/>
    <x v="81"/>
    <s v="Nobel St ChrtHS - UIC College Prep"/>
    <x v="0"/>
    <s v="21.7"/>
    <s v="Charter"/>
  </r>
  <r>
    <n v="1936"/>
    <n v="400057"/>
    <x v="81"/>
    <s v="Nobel St ChrtHS - UIC College Prep"/>
    <x v="0"/>
    <s v="21.7"/>
    <s v="Charter"/>
  </r>
  <r>
    <n v="1936"/>
    <n v="400057"/>
    <x v="81"/>
    <s v="Nobel St ChrtHS - UIC College Prep"/>
    <x v="0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1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2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3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4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5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6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7"/>
    <s v="21.7"/>
    <s v="Charter"/>
  </r>
  <r>
    <n v="1936"/>
    <n v="400057"/>
    <x v="81"/>
    <s v="Nobel St ChrtHS - UIC College Prep"/>
    <x v="8"/>
    <s v="21.7"/>
    <s v="Charter"/>
  </r>
  <r>
    <n v="1936"/>
    <n v="400057"/>
    <x v="81"/>
    <s v="Nobel St ChrtHS - UIC College Prep"/>
    <x v="8"/>
    <s v="21.7"/>
    <s v="Charter"/>
  </r>
  <r>
    <n v="1936"/>
    <n v="400057"/>
    <x v="81"/>
    <s v="Nobel St ChrtHS - UIC College Prep"/>
    <x v="8"/>
    <s v="21.7"/>
    <s v="Charter"/>
  </r>
  <r>
    <n v="1936"/>
    <n v="400057"/>
    <x v="81"/>
    <s v="Nobel St ChrtHS - UIC College Prep"/>
    <x v="8"/>
    <s v="21.7"/>
    <s v="Charter"/>
  </r>
  <r>
    <n v="1936"/>
    <n v="400057"/>
    <x v="81"/>
    <s v="Nobel St ChrtHS - UIC College Prep"/>
    <x v="8"/>
    <s v="21.7"/>
    <s v="Charter"/>
  </r>
  <r>
    <n v="1936"/>
    <n v="400057"/>
    <x v="81"/>
    <s v="Nobel St ChrtHS - UIC College Prep"/>
    <x v="8"/>
    <s v="21.7"/>
    <s v="Charter"/>
  </r>
  <r>
    <n v="1936"/>
    <n v="400057"/>
    <x v="81"/>
    <s v="Nobel St ChrtHS - UIC College Prep"/>
    <x v="8"/>
    <s v="21.7"/>
    <s v="Charter"/>
  </r>
  <r>
    <n v="1936"/>
    <n v="400057"/>
    <x v="81"/>
    <s v="Nobel St ChrtHS - UIC College Prep"/>
    <x v="8"/>
    <s v="21.7"/>
    <s v="Charter"/>
  </r>
  <r>
    <n v="1936"/>
    <n v="400057"/>
    <x v="81"/>
    <s v="Nobel St ChrtHS - UIC College Prep"/>
    <x v="8"/>
    <s v="21.7"/>
    <s v="Charter"/>
  </r>
  <r>
    <n v="1936"/>
    <n v="400057"/>
    <x v="81"/>
    <s v="Nobel St ChrtHS - UIC College Prep"/>
    <x v="8"/>
    <s v="21.7"/>
    <s v="Charter"/>
  </r>
  <r>
    <n v="1936"/>
    <n v="400057"/>
    <x v="81"/>
    <s v="Nobel St ChrtHS - UIC College Prep"/>
    <x v="8"/>
    <s v="21.7"/>
    <s v="Charter"/>
  </r>
  <r>
    <n v="1936"/>
    <n v="400057"/>
    <x v="81"/>
    <s v="Nobel St ChrtHS - UIC College Prep"/>
    <x v="8"/>
    <s v="21.7"/>
    <s v="Charter"/>
  </r>
  <r>
    <n v="1936"/>
    <n v="400057"/>
    <x v="81"/>
    <s v="Nobel St ChrtHS - UIC College Prep"/>
    <x v="9"/>
    <s v="21.7"/>
    <s v="Charter"/>
  </r>
  <r>
    <n v="1936"/>
    <n v="400057"/>
    <x v="81"/>
    <s v="Nobel St ChrtHS - UIC College Prep"/>
    <x v="9"/>
    <s v="21.7"/>
    <s v="Charter"/>
  </r>
  <r>
    <n v="1936"/>
    <n v="400057"/>
    <x v="81"/>
    <s v="Nobel St ChrtHS - UIC College Prep"/>
    <x v="9"/>
    <s v="21.7"/>
    <s v="Charter"/>
  </r>
  <r>
    <n v="1936"/>
    <n v="400057"/>
    <x v="81"/>
    <s v="Nobel St ChrtHS - UIC College Prep"/>
    <x v="9"/>
    <s v="21.7"/>
    <s v="Charter"/>
  </r>
  <r>
    <n v="1936"/>
    <n v="400057"/>
    <x v="81"/>
    <s v="Nobel St ChrtHS - UIC College Prep"/>
    <x v="9"/>
    <s v="21.7"/>
    <s v="Charter"/>
  </r>
  <r>
    <n v="1936"/>
    <n v="400057"/>
    <x v="81"/>
    <s v="Nobel St ChrtHS - UIC College Prep"/>
    <x v="10"/>
    <s v="21.7"/>
    <s v="Charter"/>
  </r>
  <r>
    <n v="8028"/>
    <n v="400106"/>
    <x v="82"/>
    <s v="Noble St Chrt - Englewood HS"/>
    <x v="0"/>
    <s v="19.5"/>
    <s v="Charter"/>
  </r>
  <r>
    <n v="8028"/>
    <n v="400106"/>
    <x v="82"/>
    <s v="Noble St Chrt - Englewood HS"/>
    <x v="0"/>
    <s v="19.5"/>
    <s v="Charter"/>
  </r>
  <r>
    <n v="8028"/>
    <n v="400106"/>
    <x v="82"/>
    <s v="Noble St Chrt - Englewood HS"/>
    <x v="1"/>
    <s v="19.5"/>
    <s v="Charter"/>
  </r>
  <r>
    <n v="8028"/>
    <n v="400106"/>
    <x v="82"/>
    <s v="Noble St Chrt - Englewood HS"/>
    <x v="1"/>
    <s v="19.5"/>
    <s v="Charter"/>
  </r>
  <r>
    <n v="8028"/>
    <n v="400106"/>
    <x v="82"/>
    <s v="Noble St Chrt - Englewood HS"/>
    <x v="1"/>
    <s v="19.5"/>
    <s v="Charter"/>
  </r>
  <r>
    <n v="8028"/>
    <n v="400106"/>
    <x v="82"/>
    <s v="Noble St Chrt - Englewood HS"/>
    <x v="1"/>
    <s v="19.5"/>
    <s v="Charter"/>
  </r>
  <r>
    <n v="8028"/>
    <n v="400106"/>
    <x v="82"/>
    <s v="Noble St Chrt - Englewood HS"/>
    <x v="1"/>
    <s v="19.5"/>
    <s v="Charter"/>
  </r>
  <r>
    <n v="8028"/>
    <n v="400106"/>
    <x v="82"/>
    <s v="Noble St Chrt - Englewood HS"/>
    <x v="1"/>
    <s v="19.5"/>
    <s v="Charter"/>
  </r>
  <r>
    <n v="8028"/>
    <n v="400106"/>
    <x v="82"/>
    <s v="Noble St Chrt - Englewood HS"/>
    <x v="1"/>
    <s v="19.5"/>
    <s v="Charter"/>
  </r>
  <r>
    <n v="8028"/>
    <n v="400106"/>
    <x v="82"/>
    <s v="Noble St Chrt - Englewood HS"/>
    <x v="2"/>
    <s v="19.5"/>
    <s v="Charter"/>
  </r>
  <r>
    <n v="8028"/>
    <n v="400106"/>
    <x v="82"/>
    <s v="Noble St Chrt - Englewood HS"/>
    <x v="2"/>
    <s v="19.5"/>
    <s v="Charter"/>
  </r>
  <r>
    <n v="8028"/>
    <n v="400106"/>
    <x v="82"/>
    <s v="Noble St Chrt - Englewood HS"/>
    <x v="2"/>
    <s v="19.5"/>
    <s v="Charter"/>
  </r>
  <r>
    <n v="8028"/>
    <n v="400106"/>
    <x v="82"/>
    <s v="Noble St Chrt - Englewood HS"/>
    <x v="2"/>
    <s v="19.5"/>
    <s v="Charter"/>
  </r>
  <r>
    <n v="8028"/>
    <n v="400106"/>
    <x v="82"/>
    <s v="Noble St Chrt - Englewood HS"/>
    <x v="2"/>
    <s v="19.5"/>
    <s v="Charter"/>
  </r>
  <r>
    <n v="8028"/>
    <n v="400106"/>
    <x v="82"/>
    <s v="Noble St Chrt - Englewood HS"/>
    <x v="2"/>
    <s v="19.5"/>
    <s v="Charter"/>
  </r>
  <r>
    <n v="8028"/>
    <n v="400106"/>
    <x v="82"/>
    <s v="Noble St Chrt - Englewood HS"/>
    <x v="2"/>
    <s v="19.5"/>
    <s v="Charter"/>
  </r>
  <r>
    <n v="8028"/>
    <n v="400106"/>
    <x v="82"/>
    <s v="Noble St Chrt - Englewood HS"/>
    <x v="2"/>
    <s v="19.5"/>
    <s v="Charter"/>
  </r>
  <r>
    <n v="8028"/>
    <n v="400106"/>
    <x v="82"/>
    <s v="Noble St Chrt - Englewood HS"/>
    <x v="2"/>
    <s v="19.5"/>
    <s v="Charter"/>
  </r>
  <r>
    <n v="8028"/>
    <n v="400106"/>
    <x v="82"/>
    <s v="Noble St Chrt - Englewood HS"/>
    <x v="2"/>
    <s v="19.5"/>
    <s v="Charter"/>
  </r>
  <r>
    <n v="8028"/>
    <n v="400106"/>
    <x v="82"/>
    <s v="Noble St Chrt - Englewood HS"/>
    <x v="2"/>
    <s v="19.5"/>
    <s v="Charter"/>
  </r>
  <r>
    <n v="8028"/>
    <n v="400106"/>
    <x v="82"/>
    <s v="Noble St Chrt - Englewood HS"/>
    <x v="2"/>
    <s v="19.5"/>
    <s v="Charter"/>
  </r>
  <r>
    <n v="8028"/>
    <n v="400106"/>
    <x v="82"/>
    <s v="Noble St Chrt - Englewood HS"/>
    <x v="2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3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4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5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6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7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8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9"/>
    <s v="19.5"/>
    <s v="Charter"/>
  </r>
  <r>
    <n v="8028"/>
    <n v="400106"/>
    <x v="82"/>
    <s v="Noble St Chrt - Englewood HS"/>
    <x v="10"/>
    <s v="19.5"/>
    <s v="Charter"/>
  </r>
  <r>
    <n v="8028"/>
    <n v="400106"/>
    <x v="82"/>
    <s v="Noble St Chrt - Englewood HS"/>
    <x v="10"/>
    <s v="19.5"/>
    <s v="Charter"/>
  </r>
  <r>
    <n v="8028"/>
    <n v="400106"/>
    <x v="82"/>
    <s v="Noble St Chrt - Englewood HS"/>
    <x v="10"/>
    <s v="19.5"/>
    <s v="Charter"/>
  </r>
  <r>
    <n v="8028"/>
    <n v="400106"/>
    <x v="82"/>
    <s v="Noble St Chrt - Englewood HS"/>
    <x v="10"/>
    <s v="19.5"/>
    <s v="Charter"/>
  </r>
  <r>
    <n v="8028"/>
    <n v="400106"/>
    <x v="82"/>
    <s v="Noble St Chrt - Englewood HS"/>
    <x v="10"/>
    <s v="19.5"/>
    <s v="Charter"/>
  </r>
  <r>
    <n v="8028"/>
    <n v="400106"/>
    <x v="82"/>
    <s v="Noble St Chrt - Englewood HS"/>
    <x v="10"/>
    <s v="19.5"/>
    <s v="Charter"/>
  </r>
  <r>
    <n v="8028"/>
    <n v="400106"/>
    <x v="82"/>
    <s v="Noble St Chrt - Englewood HS"/>
    <x v="10"/>
    <s v="19.5"/>
    <s v="Charter"/>
  </r>
  <r>
    <n v="8028"/>
    <n v="400106"/>
    <x v="82"/>
    <s v="Noble St Chrt - Englewood HS"/>
    <x v="10"/>
    <s v="19.5"/>
    <s v="Charter"/>
  </r>
  <r>
    <n v="8028"/>
    <n v="400106"/>
    <x v="82"/>
    <s v="Noble St Chrt - Englewood HS"/>
    <x v="11"/>
    <s v="19.5"/>
    <s v="Charter"/>
  </r>
  <r>
    <n v="8028"/>
    <n v="400106"/>
    <x v="82"/>
    <s v="Noble St Chrt - Englewood HS"/>
    <x v="11"/>
    <s v="19.5"/>
    <s v="Charter"/>
  </r>
  <r>
    <n v="8028"/>
    <n v="400106"/>
    <x v="82"/>
    <s v="Noble St Chrt - Englewood HS"/>
    <x v="11"/>
    <s v="19.5"/>
    <s v="Charter"/>
  </r>
  <r>
    <n v="8028"/>
    <n v="400106"/>
    <x v="82"/>
    <s v="Noble St Chrt - Englewood HS"/>
    <x v="11"/>
    <s v="19.5"/>
    <s v="Charter"/>
  </r>
  <r>
    <n v="8028"/>
    <n v="400106"/>
    <x v="82"/>
    <s v="Noble St Chrt - Englewood HS"/>
    <x v="15"/>
    <s v="19.5"/>
    <s v="Charter"/>
  </r>
  <r>
    <n v="9035"/>
    <m/>
    <x v="83"/>
    <s v=""/>
    <x v="12"/>
    <s v=""/>
    <s v=""/>
  </r>
  <r>
    <n v="9035"/>
    <m/>
    <x v="83"/>
    <s v=""/>
    <x v="0"/>
    <s v=""/>
    <s v=""/>
  </r>
  <r>
    <n v="9035"/>
    <m/>
    <x v="83"/>
    <s v=""/>
    <x v="0"/>
    <s v=""/>
    <s v=""/>
  </r>
  <r>
    <n v="9035"/>
    <m/>
    <x v="83"/>
    <s v=""/>
    <x v="1"/>
    <s v=""/>
    <s v=""/>
  </r>
  <r>
    <n v="9035"/>
    <m/>
    <x v="83"/>
    <s v=""/>
    <x v="1"/>
    <s v=""/>
    <s v=""/>
  </r>
  <r>
    <n v="9035"/>
    <m/>
    <x v="83"/>
    <s v=""/>
    <x v="1"/>
    <s v=""/>
    <s v=""/>
  </r>
  <r>
    <n v="9035"/>
    <m/>
    <x v="83"/>
    <s v=""/>
    <x v="1"/>
    <s v=""/>
    <s v=""/>
  </r>
  <r>
    <n v="9035"/>
    <m/>
    <x v="83"/>
    <s v=""/>
    <x v="1"/>
    <s v=""/>
    <s v=""/>
  </r>
  <r>
    <n v="9035"/>
    <m/>
    <x v="83"/>
    <s v=""/>
    <x v="1"/>
    <s v=""/>
    <s v=""/>
  </r>
  <r>
    <n v="9035"/>
    <m/>
    <x v="83"/>
    <s v=""/>
    <x v="1"/>
    <s v=""/>
    <s v=""/>
  </r>
  <r>
    <n v="9035"/>
    <m/>
    <x v="83"/>
    <s v=""/>
    <x v="1"/>
    <s v=""/>
    <s v=""/>
  </r>
  <r>
    <n v="9035"/>
    <m/>
    <x v="83"/>
    <s v=""/>
    <x v="1"/>
    <s v=""/>
    <s v=""/>
  </r>
  <r>
    <n v="9035"/>
    <m/>
    <x v="83"/>
    <s v=""/>
    <x v="1"/>
    <s v=""/>
    <s v=""/>
  </r>
  <r>
    <n v="9035"/>
    <m/>
    <x v="83"/>
    <s v=""/>
    <x v="2"/>
    <s v=""/>
    <s v=""/>
  </r>
  <r>
    <n v="9035"/>
    <m/>
    <x v="83"/>
    <s v=""/>
    <x v="2"/>
    <s v=""/>
    <s v=""/>
  </r>
  <r>
    <n v="9035"/>
    <m/>
    <x v="83"/>
    <s v=""/>
    <x v="2"/>
    <s v=""/>
    <s v=""/>
  </r>
  <r>
    <n v="9035"/>
    <m/>
    <x v="83"/>
    <s v=""/>
    <x v="2"/>
    <s v=""/>
    <s v=""/>
  </r>
  <r>
    <n v="9035"/>
    <m/>
    <x v="83"/>
    <s v=""/>
    <x v="3"/>
    <s v=""/>
    <s v=""/>
  </r>
  <r>
    <n v="9035"/>
    <m/>
    <x v="83"/>
    <s v=""/>
    <x v="3"/>
    <s v=""/>
    <s v=""/>
  </r>
  <r>
    <n v="9035"/>
    <m/>
    <x v="83"/>
    <s v=""/>
    <x v="3"/>
    <s v=""/>
    <s v=""/>
  </r>
  <r>
    <n v="9035"/>
    <m/>
    <x v="83"/>
    <s v=""/>
    <x v="3"/>
    <s v=""/>
    <s v=""/>
  </r>
  <r>
    <n v="9035"/>
    <m/>
    <x v="83"/>
    <s v=""/>
    <x v="3"/>
    <s v=""/>
    <s v=""/>
  </r>
  <r>
    <n v="9035"/>
    <m/>
    <x v="83"/>
    <s v=""/>
    <x v="3"/>
    <s v=""/>
    <s v=""/>
  </r>
  <r>
    <n v="9035"/>
    <m/>
    <x v="83"/>
    <s v=""/>
    <x v="3"/>
    <s v=""/>
    <s v=""/>
  </r>
  <r>
    <n v="9035"/>
    <m/>
    <x v="83"/>
    <s v=""/>
    <x v="3"/>
    <s v=""/>
    <s v=""/>
  </r>
  <r>
    <n v="9035"/>
    <m/>
    <x v="83"/>
    <s v=""/>
    <x v="3"/>
    <s v=""/>
    <s v=""/>
  </r>
  <r>
    <n v="9035"/>
    <m/>
    <x v="83"/>
    <s v=""/>
    <x v="3"/>
    <s v=""/>
    <s v=""/>
  </r>
  <r>
    <n v="9035"/>
    <m/>
    <x v="83"/>
    <s v=""/>
    <x v="3"/>
    <s v=""/>
    <s v=""/>
  </r>
  <r>
    <n v="9035"/>
    <m/>
    <x v="83"/>
    <s v=""/>
    <x v="3"/>
    <s v=""/>
    <s v=""/>
  </r>
  <r>
    <n v="9035"/>
    <m/>
    <x v="83"/>
    <s v=""/>
    <x v="3"/>
    <s v=""/>
    <s v=""/>
  </r>
  <r>
    <n v="9035"/>
    <m/>
    <x v="83"/>
    <s v=""/>
    <x v="3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4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5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6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7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8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9"/>
    <s v=""/>
    <s v=""/>
  </r>
  <r>
    <n v="9035"/>
    <m/>
    <x v="83"/>
    <s v=""/>
    <x v="10"/>
    <s v=""/>
    <s v=""/>
  </r>
  <r>
    <n v="9035"/>
    <m/>
    <x v="83"/>
    <s v=""/>
    <x v="10"/>
    <s v=""/>
    <s v=""/>
  </r>
  <r>
    <n v="9035"/>
    <m/>
    <x v="83"/>
    <s v=""/>
    <x v="10"/>
    <s v=""/>
    <s v=""/>
  </r>
  <r>
    <n v="9035"/>
    <m/>
    <x v="83"/>
    <s v=""/>
    <x v="10"/>
    <s v=""/>
    <s v=""/>
  </r>
  <r>
    <n v="9035"/>
    <m/>
    <x v="83"/>
    <s v=""/>
    <x v="10"/>
    <s v=""/>
    <s v=""/>
  </r>
  <r>
    <n v="9035"/>
    <m/>
    <x v="83"/>
    <s v=""/>
    <x v="10"/>
    <s v=""/>
    <s v=""/>
  </r>
  <r>
    <n v="9035"/>
    <m/>
    <x v="83"/>
    <s v=""/>
    <x v="10"/>
    <s v=""/>
    <s v=""/>
  </r>
  <r>
    <n v="9035"/>
    <m/>
    <x v="83"/>
    <s v=""/>
    <x v="11"/>
    <s v=""/>
    <s v=""/>
  </r>
  <r>
    <n v="9035"/>
    <m/>
    <x v="83"/>
    <s v=""/>
    <x v="11"/>
    <s v=""/>
    <s v=""/>
  </r>
  <r>
    <n v="9035"/>
    <m/>
    <x v="83"/>
    <s v=""/>
    <x v="11"/>
    <s v=""/>
    <s v=""/>
  </r>
  <r>
    <n v="9035"/>
    <m/>
    <x v="83"/>
    <s v=""/>
    <x v="15"/>
    <s v=""/>
    <s v=""/>
  </r>
  <r>
    <n v="9034"/>
    <m/>
    <x v="84"/>
    <s v=""/>
    <x v="14"/>
    <s v=""/>
    <s v=""/>
  </r>
  <r>
    <n v="9034"/>
    <m/>
    <x v="84"/>
    <s v=""/>
    <x v="14"/>
    <s v=""/>
    <s v=""/>
  </r>
  <r>
    <n v="9034"/>
    <m/>
    <x v="84"/>
    <s v=""/>
    <x v="13"/>
    <s v=""/>
    <s v=""/>
  </r>
  <r>
    <n v="9034"/>
    <m/>
    <x v="84"/>
    <s v=""/>
    <x v="13"/>
    <s v=""/>
    <s v=""/>
  </r>
  <r>
    <n v="9034"/>
    <m/>
    <x v="84"/>
    <s v=""/>
    <x v="1"/>
    <s v=""/>
    <s v=""/>
  </r>
  <r>
    <n v="9034"/>
    <m/>
    <x v="84"/>
    <s v=""/>
    <x v="1"/>
    <s v=""/>
    <s v=""/>
  </r>
  <r>
    <n v="9034"/>
    <m/>
    <x v="84"/>
    <s v=""/>
    <x v="1"/>
    <s v=""/>
    <s v=""/>
  </r>
  <r>
    <n v="9034"/>
    <m/>
    <x v="84"/>
    <s v=""/>
    <x v="1"/>
    <s v=""/>
    <s v=""/>
  </r>
  <r>
    <n v="9034"/>
    <m/>
    <x v="84"/>
    <s v=""/>
    <x v="1"/>
    <s v=""/>
    <s v=""/>
  </r>
  <r>
    <n v="9034"/>
    <m/>
    <x v="84"/>
    <s v=""/>
    <x v="1"/>
    <s v=""/>
    <s v=""/>
  </r>
  <r>
    <n v="9034"/>
    <m/>
    <x v="84"/>
    <s v=""/>
    <x v="1"/>
    <s v=""/>
    <s v=""/>
  </r>
  <r>
    <n v="9034"/>
    <m/>
    <x v="84"/>
    <s v=""/>
    <x v="1"/>
    <s v=""/>
    <s v=""/>
  </r>
  <r>
    <n v="9034"/>
    <m/>
    <x v="84"/>
    <s v=""/>
    <x v="1"/>
    <s v=""/>
    <s v=""/>
  </r>
  <r>
    <n v="9034"/>
    <m/>
    <x v="84"/>
    <s v=""/>
    <x v="2"/>
    <s v=""/>
    <s v=""/>
  </r>
  <r>
    <n v="9034"/>
    <m/>
    <x v="84"/>
    <s v=""/>
    <x v="2"/>
    <s v=""/>
    <s v=""/>
  </r>
  <r>
    <n v="9034"/>
    <m/>
    <x v="84"/>
    <s v=""/>
    <x v="2"/>
    <s v=""/>
    <s v=""/>
  </r>
  <r>
    <n v="9034"/>
    <m/>
    <x v="84"/>
    <s v=""/>
    <x v="2"/>
    <s v=""/>
    <s v=""/>
  </r>
  <r>
    <n v="9034"/>
    <m/>
    <x v="84"/>
    <s v=""/>
    <x v="2"/>
    <s v=""/>
    <s v=""/>
  </r>
  <r>
    <n v="9034"/>
    <m/>
    <x v="84"/>
    <s v=""/>
    <x v="2"/>
    <s v=""/>
    <s v=""/>
  </r>
  <r>
    <n v="9034"/>
    <m/>
    <x v="84"/>
    <s v=""/>
    <x v="2"/>
    <s v=""/>
    <s v=""/>
  </r>
  <r>
    <n v="9034"/>
    <m/>
    <x v="84"/>
    <s v=""/>
    <x v="2"/>
    <s v=""/>
    <s v=""/>
  </r>
  <r>
    <n v="9034"/>
    <m/>
    <x v="84"/>
    <s v=""/>
    <x v="2"/>
    <s v=""/>
    <s v=""/>
  </r>
  <r>
    <n v="9034"/>
    <m/>
    <x v="84"/>
    <s v=""/>
    <x v="2"/>
    <s v=""/>
    <s v=""/>
  </r>
  <r>
    <n v="9034"/>
    <m/>
    <x v="84"/>
    <s v=""/>
    <x v="2"/>
    <s v=""/>
    <s v=""/>
  </r>
  <r>
    <n v="9034"/>
    <m/>
    <x v="84"/>
    <s v=""/>
    <x v="2"/>
    <s v=""/>
    <s v=""/>
  </r>
  <r>
    <n v="9034"/>
    <m/>
    <x v="84"/>
    <s v=""/>
    <x v="2"/>
    <s v=""/>
    <s v=""/>
  </r>
  <r>
    <n v="9034"/>
    <m/>
    <x v="84"/>
    <s v=""/>
    <x v="2"/>
    <s v=""/>
    <s v=""/>
  </r>
  <r>
    <n v="9034"/>
    <m/>
    <x v="84"/>
    <s v=""/>
    <x v="2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3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4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5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6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7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8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9"/>
    <s v=""/>
    <s v=""/>
  </r>
  <r>
    <n v="9034"/>
    <m/>
    <x v="84"/>
    <s v=""/>
    <x v="10"/>
    <s v=""/>
    <s v=""/>
  </r>
  <r>
    <n v="9034"/>
    <m/>
    <x v="84"/>
    <s v=""/>
    <x v="10"/>
    <s v=""/>
    <s v=""/>
  </r>
  <r>
    <n v="9034"/>
    <m/>
    <x v="84"/>
    <s v=""/>
    <x v="10"/>
    <s v=""/>
    <s v=""/>
  </r>
  <r>
    <n v="9034"/>
    <m/>
    <x v="84"/>
    <s v=""/>
    <x v="10"/>
    <s v=""/>
    <s v=""/>
  </r>
  <r>
    <n v="9034"/>
    <m/>
    <x v="84"/>
    <s v=""/>
    <x v="10"/>
    <s v=""/>
    <s v=""/>
  </r>
  <r>
    <n v="9034"/>
    <m/>
    <x v="84"/>
    <s v=""/>
    <x v="10"/>
    <s v=""/>
    <s v=""/>
  </r>
  <r>
    <n v="9034"/>
    <m/>
    <x v="84"/>
    <s v=""/>
    <x v="10"/>
    <s v=""/>
    <s v=""/>
  </r>
  <r>
    <n v="9034"/>
    <m/>
    <x v="84"/>
    <s v=""/>
    <x v="10"/>
    <s v=""/>
    <s v=""/>
  </r>
  <r>
    <n v="9034"/>
    <m/>
    <x v="84"/>
    <s v=""/>
    <x v="10"/>
    <s v=""/>
    <s v=""/>
  </r>
  <r>
    <n v="9034"/>
    <m/>
    <x v="84"/>
    <s v=""/>
    <x v="10"/>
    <s v=""/>
    <s v=""/>
  </r>
  <r>
    <n v="9034"/>
    <m/>
    <x v="84"/>
    <s v=""/>
    <x v="10"/>
    <s v=""/>
    <s v=""/>
  </r>
  <r>
    <n v="9034"/>
    <m/>
    <x v="84"/>
    <s v=""/>
    <x v="10"/>
    <s v=""/>
    <s v=""/>
  </r>
  <r>
    <n v="9034"/>
    <m/>
    <x v="84"/>
    <s v=""/>
    <x v="11"/>
    <s v=""/>
    <s v=""/>
  </r>
  <r>
    <n v="9034"/>
    <m/>
    <x v="84"/>
    <s v=""/>
    <x v="11"/>
    <s v=""/>
    <s v=""/>
  </r>
  <r>
    <n v="9034"/>
    <m/>
    <x v="84"/>
    <s v=""/>
    <x v="15"/>
    <s v=""/>
    <s v=""/>
  </r>
  <r>
    <n v="1140"/>
    <n v="609691"/>
    <x v="85"/>
    <s v="North-Grand HS"/>
    <x v="0"/>
    <s v="15.9"/>
    <s v=""/>
  </r>
  <r>
    <n v="1140"/>
    <n v="609691"/>
    <x v="85"/>
    <s v="North-Grand HS"/>
    <x v="0"/>
    <s v="15.9"/>
    <s v=""/>
  </r>
  <r>
    <n v="1140"/>
    <n v="609691"/>
    <x v="85"/>
    <s v="North-Grand HS"/>
    <x v="0"/>
    <s v="15.9"/>
    <s v=""/>
  </r>
  <r>
    <n v="1140"/>
    <n v="609691"/>
    <x v="85"/>
    <s v="North-Grand HS"/>
    <x v="1"/>
    <s v="15.9"/>
    <s v=""/>
  </r>
  <r>
    <n v="1140"/>
    <n v="609691"/>
    <x v="85"/>
    <s v="North-Grand HS"/>
    <x v="1"/>
    <s v="15.9"/>
    <s v=""/>
  </r>
  <r>
    <n v="1140"/>
    <n v="609691"/>
    <x v="85"/>
    <s v="North-Grand HS"/>
    <x v="1"/>
    <s v="15.9"/>
    <s v=""/>
  </r>
  <r>
    <n v="1140"/>
    <n v="609691"/>
    <x v="85"/>
    <s v="North-Grand HS"/>
    <x v="1"/>
    <s v="15.9"/>
    <s v=""/>
  </r>
  <r>
    <n v="1140"/>
    <n v="609691"/>
    <x v="85"/>
    <s v="North-Grand HS"/>
    <x v="2"/>
    <s v="15.9"/>
    <s v=""/>
  </r>
  <r>
    <n v="1140"/>
    <n v="609691"/>
    <x v="85"/>
    <s v="North-Grand HS"/>
    <x v="2"/>
    <s v="15.9"/>
    <s v=""/>
  </r>
  <r>
    <n v="1140"/>
    <n v="609691"/>
    <x v="85"/>
    <s v="North-Grand HS"/>
    <x v="2"/>
    <s v="15.9"/>
    <s v=""/>
  </r>
  <r>
    <n v="1140"/>
    <n v="609691"/>
    <x v="85"/>
    <s v="North-Grand HS"/>
    <x v="2"/>
    <s v="15.9"/>
    <s v=""/>
  </r>
  <r>
    <n v="1140"/>
    <n v="609691"/>
    <x v="85"/>
    <s v="North-Grand HS"/>
    <x v="2"/>
    <s v="15.9"/>
    <s v=""/>
  </r>
  <r>
    <n v="1140"/>
    <n v="609691"/>
    <x v="85"/>
    <s v="North-Grand HS"/>
    <x v="3"/>
    <s v="15.9"/>
    <s v=""/>
  </r>
  <r>
    <n v="1140"/>
    <n v="609691"/>
    <x v="85"/>
    <s v="North-Grand HS"/>
    <x v="3"/>
    <s v="15.9"/>
    <s v=""/>
  </r>
  <r>
    <n v="1140"/>
    <n v="609691"/>
    <x v="85"/>
    <s v="North-Grand HS"/>
    <x v="3"/>
    <s v="15.9"/>
    <s v=""/>
  </r>
  <r>
    <n v="1140"/>
    <n v="609691"/>
    <x v="85"/>
    <s v="North-Grand HS"/>
    <x v="3"/>
    <s v="15.9"/>
    <s v=""/>
  </r>
  <r>
    <n v="1140"/>
    <n v="609691"/>
    <x v="85"/>
    <s v="North-Grand HS"/>
    <x v="3"/>
    <s v="15.9"/>
    <s v=""/>
  </r>
  <r>
    <n v="1140"/>
    <n v="609691"/>
    <x v="85"/>
    <s v="North-Grand HS"/>
    <x v="3"/>
    <s v="15.9"/>
    <s v=""/>
  </r>
  <r>
    <n v="1140"/>
    <n v="609691"/>
    <x v="85"/>
    <s v="North-Grand HS"/>
    <x v="3"/>
    <s v="15.9"/>
    <s v=""/>
  </r>
  <r>
    <n v="1140"/>
    <n v="609691"/>
    <x v="85"/>
    <s v="North-Grand HS"/>
    <x v="3"/>
    <s v="15.9"/>
    <s v=""/>
  </r>
  <r>
    <n v="1140"/>
    <n v="609691"/>
    <x v="85"/>
    <s v="North-Grand HS"/>
    <x v="3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4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5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6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7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8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9"/>
    <s v="15.9"/>
    <s v=""/>
  </r>
  <r>
    <n v="1140"/>
    <n v="609691"/>
    <x v="85"/>
    <s v="North-Grand HS"/>
    <x v="10"/>
    <s v="15.9"/>
    <s v=""/>
  </r>
  <r>
    <n v="1140"/>
    <n v="609691"/>
    <x v="85"/>
    <s v="North-Grand HS"/>
    <x v="10"/>
    <s v="15.9"/>
    <s v=""/>
  </r>
  <r>
    <n v="1140"/>
    <n v="609691"/>
    <x v="85"/>
    <s v="North-Grand HS"/>
    <x v="10"/>
    <s v="15.9"/>
    <s v=""/>
  </r>
  <r>
    <n v="1140"/>
    <n v="609691"/>
    <x v="85"/>
    <s v="North-Grand HS"/>
    <x v="10"/>
    <s v="15.9"/>
    <s v=""/>
  </r>
  <r>
    <n v="1140"/>
    <n v="609691"/>
    <x v="85"/>
    <s v="North-Grand HS"/>
    <x v="10"/>
    <s v="15.9"/>
    <s v=""/>
  </r>
  <r>
    <n v="1140"/>
    <n v="609691"/>
    <x v="85"/>
    <s v="North-Grand HS"/>
    <x v="10"/>
    <s v="15.9"/>
    <s v=""/>
  </r>
  <r>
    <n v="1140"/>
    <n v="609691"/>
    <x v="85"/>
    <s v="North-Grand HS"/>
    <x v="10"/>
    <s v="15.9"/>
    <s v=""/>
  </r>
  <r>
    <n v="1140"/>
    <n v="609691"/>
    <x v="85"/>
    <s v="North-Grand HS"/>
    <x v="10"/>
    <s v="15.9"/>
    <s v=""/>
  </r>
  <r>
    <n v="1140"/>
    <n v="609691"/>
    <x v="85"/>
    <s v="North-Grand HS"/>
    <x v="10"/>
    <s v="15.9"/>
    <s v=""/>
  </r>
  <r>
    <n v="1140"/>
    <n v="609691"/>
    <x v="85"/>
    <s v="North-Grand HS"/>
    <x v="10"/>
    <s v="15.9"/>
    <s v=""/>
  </r>
  <r>
    <n v="1140"/>
    <n v="609691"/>
    <x v="85"/>
    <s v="North-Grand HS"/>
    <x v="10"/>
    <s v="15.9"/>
    <s v=""/>
  </r>
  <r>
    <n v="1140"/>
    <n v="609691"/>
    <x v="85"/>
    <s v="North-Grand HS"/>
    <x v="10"/>
    <s v="15.9"/>
    <s v=""/>
  </r>
  <r>
    <n v="1140"/>
    <n v="609691"/>
    <x v="85"/>
    <s v="North-Grand HS"/>
    <x v="11"/>
    <s v="15.9"/>
    <s v=""/>
  </r>
  <r>
    <n v="1140"/>
    <n v="609691"/>
    <x v="85"/>
    <s v="North-Grand HS"/>
    <x v="11"/>
    <s v="15.9"/>
    <s v=""/>
  </r>
  <r>
    <n v="1140"/>
    <n v="609691"/>
    <x v="85"/>
    <s v="North-Grand HS"/>
    <x v="11"/>
    <s v="15.9"/>
    <s v=""/>
  </r>
  <r>
    <n v="1140"/>
    <n v="609691"/>
    <x v="85"/>
    <s v="North-Grand HS"/>
    <x v="11"/>
    <s v="15.9"/>
    <s v=""/>
  </r>
  <r>
    <n v="1140"/>
    <n v="609691"/>
    <x v="85"/>
    <s v="North-Grand HS"/>
    <x v="11"/>
    <s v="15.9"/>
    <s v="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20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7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4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2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13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0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1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2"/>
    <s v="29.4"/>
    <s v="Selective Enrollment"/>
  </r>
  <r>
    <n v="1740"/>
    <n v="609749"/>
    <x v="86"/>
    <s v="Northside CPHS"/>
    <x v="3"/>
    <s v="29.4"/>
    <s v="Selective Enrollment"/>
  </r>
  <r>
    <n v="1740"/>
    <n v="609749"/>
    <x v="86"/>
    <s v="Northside CPHS"/>
    <x v="3"/>
    <s v="29.4"/>
    <s v="Selective Enrollment"/>
  </r>
  <r>
    <n v="1740"/>
    <n v="609749"/>
    <x v="86"/>
    <s v="Northside CPHS"/>
    <x v="3"/>
    <s v="29.4"/>
    <s v="Selective Enrollment"/>
  </r>
  <r>
    <n v="1740"/>
    <n v="609749"/>
    <x v="86"/>
    <s v="Northside CPHS"/>
    <x v="4"/>
    <s v="29.4"/>
    <s v="Selective Enrollment"/>
  </r>
  <r>
    <n v="1740"/>
    <n v="609749"/>
    <x v="86"/>
    <s v="Northside CPHS"/>
    <x v="4"/>
    <s v="29.4"/>
    <s v="Selective Enrollment"/>
  </r>
  <r>
    <n v="1740"/>
    <n v="609749"/>
    <x v="86"/>
    <s v="Northside CPHS"/>
    <x v="4"/>
    <s v="29.4"/>
    <s v="Selective Enrollment"/>
  </r>
  <r>
    <n v="1105"/>
    <n v="400058"/>
    <x v="87"/>
    <s v="North Lawndale Chrt -Christiana"/>
    <x v="13"/>
    <s v="16.3"/>
    <s v="Charter"/>
  </r>
  <r>
    <n v="1105"/>
    <n v="400058"/>
    <x v="87"/>
    <s v="North Lawndale Chrt -Christiana"/>
    <x v="0"/>
    <s v="16.3"/>
    <s v="Charter"/>
  </r>
  <r>
    <n v="1105"/>
    <n v="400058"/>
    <x v="87"/>
    <s v="North Lawndale Chrt -Christiana"/>
    <x v="1"/>
    <s v="16.3"/>
    <s v="Charter"/>
  </r>
  <r>
    <n v="1105"/>
    <n v="400058"/>
    <x v="87"/>
    <s v="North Lawndale Chrt -Christiana"/>
    <x v="1"/>
    <s v="16.3"/>
    <s v="Charter"/>
  </r>
  <r>
    <n v="1105"/>
    <n v="400058"/>
    <x v="87"/>
    <s v="North Lawndale Chrt -Christiana"/>
    <x v="1"/>
    <s v="16.3"/>
    <s v="Charter"/>
  </r>
  <r>
    <n v="1105"/>
    <n v="400058"/>
    <x v="87"/>
    <s v="North Lawndale Chrt -Christiana"/>
    <x v="2"/>
    <s v="16.3"/>
    <s v="Charter"/>
  </r>
  <r>
    <n v="1105"/>
    <n v="400058"/>
    <x v="87"/>
    <s v="North Lawndale Chrt -Christiana"/>
    <x v="2"/>
    <s v="16.3"/>
    <s v="Charter"/>
  </r>
  <r>
    <n v="1105"/>
    <n v="400058"/>
    <x v="87"/>
    <s v="North Lawndale Chrt -Christiana"/>
    <x v="2"/>
    <s v="16.3"/>
    <s v="Charter"/>
  </r>
  <r>
    <n v="1105"/>
    <n v="400058"/>
    <x v="87"/>
    <s v="North Lawndale Chrt -Christiana"/>
    <x v="3"/>
    <s v="16.3"/>
    <s v="Charter"/>
  </r>
  <r>
    <n v="1105"/>
    <n v="400058"/>
    <x v="87"/>
    <s v="North Lawndale Chrt -Christiana"/>
    <x v="3"/>
    <s v="16.3"/>
    <s v="Charter"/>
  </r>
  <r>
    <n v="1105"/>
    <n v="400058"/>
    <x v="87"/>
    <s v="North Lawndale Chrt -Christiana"/>
    <x v="3"/>
    <s v="16.3"/>
    <s v="Charter"/>
  </r>
  <r>
    <n v="1105"/>
    <n v="400058"/>
    <x v="87"/>
    <s v="North Lawndale Chrt -Christiana"/>
    <x v="3"/>
    <s v="16.3"/>
    <s v="Charter"/>
  </r>
  <r>
    <n v="1105"/>
    <n v="400058"/>
    <x v="87"/>
    <s v="North Lawndale Chrt -Christiana"/>
    <x v="3"/>
    <s v="16.3"/>
    <s v="Charter"/>
  </r>
  <r>
    <n v="1105"/>
    <n v="400058"/>
    <x v="87"/>
    <s v="North Lawndale Chrt -Christiana"/>
    <x v="3"/>
    <s v="16.3"/>
    <s v="Charter"/>
  </r>
  <r>
    <n v="1105"/>
    <n v="400058"/>
    <x v="87"/>
    <s v="North Lawndale Chrt -Christiana"/>
    <x v="3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4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5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6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7"/>
    <s v="16.3"/>
    <s v="Charter"/>
  </r>
  <r>
    <n v="1105"/>
    <n v="400058"/>
    <x v="87"/>
    <s v="North Lawndale Chrt -Christiana"/>
    <x v="8"/>
    <s v="16.3"/>
    <s v="Charter"/>
  </r>
  <r>
    <n v="1105"/>
    <n v="400058"/>
    <x v="87"/>
    <s v="North Lawndale Chrt -Christiana"/>
    <x v="8"/>
    <s v="16.3"/>
    <s v="Charter"/>
  </r>
  <r>
    <n v="1105"/>
    <n v="400058"/>
    <x v="87"/>
    <s v="North Lawndale Chrt -Christiana"/>
    <x v="8"/>
    <s v="16.3"/>
    <s v="Charter"/>
  </r>
  <r>
    <n v="1105"/>
    <n v="400058"/>
    <x v="87"/>
    <s v="North Lawndale Chrt -Christiana"/>
    <x v="8"/>
    <s v="16.3"/>
    <s v="Charter"/>
  </r>
  <r>
    <n v="1105"/>
    <n v="400058"/>
    <x v="87"/>
    <s v="North Lawndale Chrt -Christiana"/>
    <x v="8"/>
    <s v="16.3"/>
    <s v="Charter"/>
  </r>
  <r>
    <n v="1105"/>
    <n v="400058"/>
    <x v="87"/>
    <s v="North Lawndale Chrt -Christiana"/>
    <x v="8"/>
    <s v="16.3"/>
    <s v="Charter"/>
  </r>
  <r>
    <n v="1105"/>
    <n v="400058"/>
    <x v="87"/>
    <s v="North Lawndale Chrt -Christiana"/>
    <x v="8"/>
    <s v="16.3"/>
    <s v="Charter"/>
  </r>
  <r>
    <n v="1105"/>
    <n v="400058"/>
    <x v="87"/>
    <s v="North Lawndale Chrt -Christiana"/>
    <x v="8"/>
    <s v="16.3"/>
    <s v="Charter"/>
  </r>
  <r>
    <n v="1105"/>
    <n v="400058"/>
    <x v="87"/>
    <s v="North Lawndale Chrt -Christiana"/>
    <x v="8"/>
    <s v="16.3"/>
    <s v="Charter"/>
  </r>
  <r>
    <n v="1105"/>
    <n v="400058"/>
    <x v="87"/>
    <s v="North Lawndale Chrt -Christiana"/>
    <x v="8"/>
    <s v="16.3"/>
    <s v="Charter"/>
  </r>
  <r>
    <n v="1105"/>
    <n v="400058"/>
    <x v="87"/>
    <s v="North Lawndale Chrt -Christiana"/>
    <x v="8"/>
    <s v="16.3"/>
    <s v="Charter"/>
  </r>
  <r>
    <n v="1105"/>
    <n v="400058"/>
    <x v="87"/>
    <s v="North Lawndale Chrt -Christiana"/>
    <x v="8"/>
    <s v="16.3"/>
    <s v="Charter"/>
  </r>
  <r>
    <n v="1105"/>
    <n v="400058"/>
    <x v="87"/>
    <s v="North Lawndale Chrt -Christiana"/>
    <x v="8"/>
    <s v="16.3"/>
    <s v="Charter"/>
  </r>
  <r>
    <n v="1105"/>
    <n v="400058"/>
    <x v="87"/>
    <s v="North Lawndale Chrt -Christiana"/>
    <x v="8"/>
    <s v="16.3"/>
    <s v="Charter"/>
  </r>
  <r>
    <n v="1105"/>
    <n v="400058"/>
    <x v="87"/>
    <s v="North Lawndale Chrt -Christiana"/>
    <x v="9"/>
    <s v="16.3"/>
    <s v="Charter"/>
  </r>
  <r>
    <n v="1105"/>
    <n v="400058"/>
    <x v="87"/>
    <s v="North Lawndale Chrt -Christiana"/>
    <x v="9"/>
    <s v="16.3"/>
    <s v="Charter"/>
  </r>
  <r>
    <n v="1105"/>
    <n v="400058"/>
    <x v="87"/>
    <s v="North Lawndale Chrt -Christiana"/>
    <x v="9"/>
    <s v="16.3"/>
    <s v="Charter"/>
  </r>
  <r>
    <n v="1105"/>
    <n v="400058"/>
    <x v="87"/>
    <s v="North Lawndale Chrt -Christiana"/>
    <x v="9"/>
    <s v="16.3"/>
    <s v="Charter"/>
  </r>
  <r>
    <n v="1105"/>
    <n v="400058"/>
    <x v="87"/>
    <s v="North Lawndale Chrt -Christiana"/>
    <x v="9"/>
    <s v="16.3"/>
    <s v="Charter"/>
  </r>
  <r>
    <n v="1105"/>
    <n v="400058"/>
    <x v="87"/>
    <s v="North Lawndale Chrt -Christiana"/>
    <x v="9"/>
    <s v="16.3"/>
    <s v="Charter"/>
  </r>
  <r>
    <n v="1105"/>
    <n v="400058"/>
    <x v="87"/>
    <s v="North Lawndale Chrt -Christiana"/>
    <x v="9"/>
    <s v="16.3"/>
    <s v="Charter"/>
  </r>
  <r>
    <n v="1105"/>
    <n v="400058"/>
    <x v="87"/>
    <s v="North Lawndale Chrt -Christiana"/>
    <x v="9"/>
    <s v="16.3"/>
    <s v="Charter"/>
  </r>
  <r>
    <n v="1105"/>
    <n v="400058"/>
    <x v="87"/>
    <s v="North Lawndale Chrt -Christiana"/>
    <x v="9"/>
    <s v="16.3"/>
    <s v="Charter"/>
  </r>
  <r>
    <n v="1105"/>
    <n v="400058"/>
    <x v="87"/>
    <s v="North Lawndale Chrt -Christiana"/>
    <x v="9"/>
    <s v="16.3"/>
    <s v="Charter"/>
  </r>
  <r>
    <n v="1105"/>
    <n v="400058"/>
    <x v="87"/>
    <s v="North Lawndale Chrt -Christiana"/>
    <x v="9"/>
    <s v="16.3"/>
    <s v="Charter"/>
  </r>
  <r>
    <n v="1105"/>
    <n v="400058"/>
    <x v="87"/>
    <s v="North Lawndale Chrt -Christiana"/>
    <x v="9"/>
    <s v="16.3"/>
    <s v="Charter"/>
  </r>
  <r>
    <n v="1105"/>
    <n v="400058"/>
    <x v="87"/>
    <s v="North Lawndale Chrt -Christiana"/>
    <x v="10"/>
    <s v="16.3"/>
    <s v="Charter"/>
  </r>
  <r>
    <n v="1105"/>
    <n v="400058"/>
    <x v="87"/>
    <s v="North Lawndale Chrt -Christiana"/>
    <x v="10"/>
    <s v="16.3"/>
    <s v="Charter"/>
  </r>
  <r>
    <n v="1105"/>
    <n v="400058"/>
    <x v="87"/>
    <s v="North Lawndale Chrt -Christiana"/>
    <x v="10"/>
    <s v="16.3"/>
    <s v="Charter"/>
  </r>
  <r>
    <n v="1105"/>
    <n v="400058"/>
    <x v="87"/>
    <s v="North Lawndale Chrt -Christiana"/>
    <x v="10"/>
    <s v="16.3"/>
    <s v="Charter"/>
  </r>
  <r>
    <n v="1105"/>
    <n v="400058"/>
    <x v="87"/>
    <s v="North Lawndale Chrt -Christiana"/>
    <x v="11"/>
    <s v="16.3"/>
    <s v="Charter"/>
  </r>
  <r>
    <n v="1106"/>
    <n v="400059"/>
    <x v="88"/>
    <s v="North Lawndale Chrt - Collins"/>
    <x v="13"/>
    <s v="16.1"/>
    <s v="Charter"/>
  </r>
  <r>
    <n v="1106"/>
    <n v="400059"/>
    <x v="88"/>
    <s v="North Lawndale Chrt - Collins"/>
    <x v="3"/>
    <s v="16.1"/>
    <s v="Charter"/>
  </r>
  <r>
    <n v="1106"/>
    <n v="400059"/>
    <x v="88"/>
    <s v="North Lawndale Chrt - Collins"/>
    <x v="4"/>
    <s v="16.1"/>
    <s v="Charter"/>
  </r>
  <r>
    <n v="1106"/>
    <n v="400059"/>
    <x v="88"/>
    <s v="North Lawndale Chrt - Collins"/>
    <x v="4"/>
    <s v="16.1"/>
    <s v="Charter"/>
  </r>
  <r>
    <n v="1106"/>
    <n v="400059"/>
    <x v="88"/>
    <s v="North Lawndale Chrt - Collins"/>
    <x v="4"/>
    <s v="16.1"/>
    <s v="Charter"/>
  </r>
  <r>
    <n v="1106"/>
    <n v="400059"/>
    <x v="88"/>
    <s v="North Lawndale Chrt - Collins"/>
    <x v="4"/>
    <s v="16.1"/>
    <s v="Charter"/>
  </r>
  <r>
    <n v="1106"/>
    <n v="400059"/>
    <x v="88"/>
    <s v="North Lawndale Chrt - Collins"/>
    <x v="4"/>
    <s v="16.1"/>
    <s v="Charter"/>
  </r>
  <r>
    <n v="1106"/>
    <n v="400059"/>
    <x v="88"/>
    <s v="North Lawndale Chrt - Collins"/>
    <x v="4"/>
    <s v="16.1"/>
    <s v="Charter"/>
  </r>
  <r>
    <n v="1106"/>
    <n v="400059"/>
    <x v="88"/>
    <s v="North Lawndale Chrt - Collins"/>
    <x v="4"/>
    <s v="16.1"/>
    <s v="Charter"/>
  </r>
  <r>
    <n v="1106"/>
    <n v="400059"/>
    <x v="88"/>
    <s v="North Lawndale Chrt - Collins"/>
    <x v="4"/>
    <s v="16.1"/>
    <s v="Charter"/>
  </r>
  <r>
    <n v="1106"/>
    <n v="400059"/>
    <x v="88"/>
    <s v="North Lawndale Chrt - Collins"/>
    <x v="4"/>
    <s v="16.1"/>
    <s v="Charter"/>
  </r>
  <r>
    <n v="1106"/>
    <n v="400059"/>
    <x v="88"/>
    <s v="North Lawndale Chrt - Collins"/>
    <x v="4"/>
    <s v="16.1"/>
    <s v="Charter"/>
  </r>
  <r>
    <n v="1106"/>
    <n v="400059"/>
    <x v="88"/>
    <s v="North Lawndale Chrt - Collins"/>
    <x v="4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5"/>
    <s v="16.1"/>
    <s v="Charter"/>
  </r>
  <r>
    <n v="1106"/>
    <n v="400059"/>
    <x v="88"/>
    <s v="North Lawndale Chrt - Collins"/>
    <x v="6"/>
    <s v="16.1"/>
    <s v="Charter"/>
  </r>
  <r>
    <n v="1106"/>
    <n v="400059"/>
    <x v="88"/>
    <s v="North Lawndale Chrt - Collins"/>
    <x v="6"/>
    <s v="16.1"/>
    <s v="Charter"/>
  </r>
  <r>
    <n v="1106"/>
    <n v="400059"/>
    <x v="88"/>
    <s v="North Lawndale Chrt - Collins"/>
    <x v="6"/>
    <s v="16.1"/>
    <s v="Charter"/>
  </r>
  <r>
    <n v="1106"/>
    <n v="400059"/>
    <x v="88"/>
    <s v="North Lawndale Chrt - Collins"/>
    <x v="6"/>
    <s v="16.1"/>
    <s v="Charter"/>
  </r>
  <r>
    <n v="1106"/>
    <n v="400059"/>
    <x v="88"/>
    <s v="North Lawndale Chrt - Collins"/>
    <x v="6"/>
    <s v="16.1"/>
    <s v="Charter"/>
  </r>
  <r>
    <n v="1106"/>
    <n v="400059"/>
    <x v="88"/>
    <s v="North Lawndale Chrt - Collins"/>
    <x v="6"/>
    <s v="16.1"/>
    <s v="Charter"/>
  </r>
  <r>
    <n v="1106"/>
    <n v="400059"/>
    <x v="88"/>
    <s v="North Lawndale Chrt - Collins"/>
    <x v="6"/>
    <s v="16.1"/>
    <s v="Charter"/>
  </r>
  <r>
    <n v="1106"/>
    <n v="400059"/>
    <x v="88"/>
    <s v="North Lawndale Chrt - Collins"/>
    <x v="6"/>
    <s v="16.1"/>
    <s v="Charter"/>
  </r>
  <r>
    <n v="1106"/>
    <n v="400059"/>
    <x v="88"/>
    <s v="North Lawndale Chrt - Collins"/>
    <x v="6"/>
    <s v="16.1"/>
    <s v="Charter"/>
  </r>
  <r>
    <n v="1106"/>
    <n v="400059"/>
    <x v="88"/>
    <s v="North Lawndale Chrt - Collins"/>
    <x v="6"/>
    <s v="16.1"/>
    <s v="Charter"/>
  </r>
  <r>
    <n v="1106"/>
    <n v="400059"/>
    <x v="88"/>
    <s v="North Lawndale Chrt - Collins"/>
    <x v="6"/>
    <s v="16.1"/>
    <s v="Charter"/>
  </r>
  <r>
    <n v="1106"/>
    <n v="400059"/>
    <x v="88"/>
    <s v="North Lawndale Chrt - Collins"/>
    <x v="6"/>
    <s v="16.1"/>
    <s v="Charter"/>
  </r>
  <r>
    <n v="1106"/>
    <n v="400059"/>
    <x v="88"/>
    <s v="North Lawndale Chrt - Collins"/>
    <x v="7"/>
    <s v="16.1"/>
    <s v="Charter"/>
  </r>
  <r>
    <n v="1106"/>
    <n v="400059"/>
    <x v="88"/>
    <s v="North Lawndale Chrt - Collins"/>
    <x v="7"/>
    <s v="16.1"/>
    <s v="Charter"/>
  </r>
  <r>
    <n v="1106"/>
    <n v="400059"/>
    <x v="88"/>
    <s v="North Lawndale Chrt - Collins"/>
    <x v="7"/>
    <s v="16.1"/>
    <s v="Charter"/>
  </r>
  <r>
    <n v="1106"/>
    <n v="400059"/>
    <x v="88"/>
    <s v="North Lawndale Chrt - Collins"/>
    <x v="7"/>
    <s v="16.1"/>
    <s v="Charter"/>
  </r>
  <r>
    <n v="1106"/>
    <n v="400059"/>
    <x v="88"/>
    <s v="North Lawndale Chrt - Collins"/>
    <x v="7"/>
    <s v="16.1"/>
    <s v="Charter"/>
  </r>
  <r>
    <n v="1106"/>
    <n v="400059"/>
    <x v="88"/>
    <s v="North Lawndale Chrt - Collins"/>
    <x v="7"/>
    <s v="16.1"/>
    <s v="Charter"/>
  </r>
  <r>
    <n v="1106"/>
    <n v="400059"/>
    <x v="88"/>
    <s v="North Lawndale Chrt - Collins"/>
    <x v="7"/>
    <s v="16.1"/>
    <s v="Charter"/>
  </r>
  <r>
    <n v="1106"/>
    <n v="400059"/>
    <x v="88"/>
    <s v="North Lawndale Chrt - Collins"/>
    <x v="7"/>
    <s v="16.1"/>
    <s v="Charter"/>
  </r>
  <r>
    <n v="1106"/>
    <n v="400059"/>
    <x v="88"/>
    <s v="North Lawndale Chrt - Collins"/>
    <x v="7"/>
    <s v="16.1"/>
    <s v="Charter"/>
  </r>
  <r>
    <n v="1106"/>
    <n v="400059"/>
    <x v="88"/>
    <s v="North Lawndale Chrt - Collins"/>
    <x v="7"/>
    <s v="16.1"/>
    <s v="Charter"/>
  </r>
  <r>
    <n v="1106"/>
    <n v="400059"/>
    <x v="88"/>
    <s v="North Lawndale Chrt - Collins"/>
    <x v="7"/>
    <s v="16.1"/>
    <s v="Charter"/>
  </r>
  <r>
    <n v="1106"/>
    <n v="400059"/>
    <x v="88"/>
    <s v="North Lawndale Chrt - Collins"/>
    <x v="7"/>
    <s v="16.1"/>
    <s v="Charter"/>
  </r>
  <r>
    <n v="1106"/>
    <n v="400059"/>
    <x v="88"/>
    <s v="North Lawndale Chrt - Collins"/>
    <x v="7"/>
    <s v="16.1"/>
    <s v="Charter"/>
  </r>
  <r>
    <n v="1106"/>
    <n v="400059"/>
    <x v="88"/>
    <s v="North Lawndale Chrt - Collins"/>
    <x v="7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8"/>
    <s v="16.1"/>
    <s v="Charter"/>
  </r>
  <r>
    <n v="1106"/>
    <n v="400059"/>
    <x v="88"/>
    <s v="North Lawndale Chrt - Collins"/>
    <x v="9"/>
    <s v="16.1"/>
    <s v="Charter"/>
  </r>
  <r>
    <n v="1106"/>
    <n v="400059"/>
    <x v="88"/>
    <s v="North Lawndale Chrt - Collins"/>
    <x v="9"/>
    <s v="16.1"/>
    <s v="Charter"/>
  </r>
  <r>
    <n v="1106"/>
    <n v="400059"/>
    <x v="88"/>
    <s v="North Lawndale Chrt - Collins"/>
    <x v="9"/>
    <s v="16.1"/>
    <s v="Charter"/>
  </r>
  <r>
    <n v="1106"/>
    <n v="400059"/>
    <x v="88"/>
    <s v="North Lawndale Chrt - Collins"/>
    <x v="9"/>
    <s v="16.1"/>
    <s v="Charter"/>
  </r>
  <r>
    <n v="1106"/>
    <n v="400059"/>
    <x v="88"/>
    <s v="North Lawndale Chrt - Collins"/>
    <x v="9"/>
    <s v="16.1"/>
    <s v="Charter"/>
  </r>
  <r>
    <n v="1106"/>
    <n v="400059"/>
    <x v="88"/>
    <s v="North Lawndale Chrt - Collins"/>
    <x v="9"/>
    <s v="16.1"/>
    <s v="Charter"/>
  </r>
  <r>
    <n v="1106"/>
    <n v="400059"/>
    <x v="88"/>
    <s v="North Lawndale Chrt - Collins"/>
    <x v="9"/>
    <s v="16.1"/>
    <s v="Charter"/>
  </r>
  <r>
    <n v="1106"/>
    <n v="400059"/>
    <x v="88"/>
    <s v="North Lawndale Chrt - Collins"/>
    <x v="9"/>
    <s v="16.1"/>
    <s v="Charter"/>
  </r>
  <r>
    <n v="1106"/>
    <n v="400059"/>
    <x v="88"/>
    <s v="North Lawndale Chrt - Collins"/>
    <x v="9"/>
    <s v="16.1"/>
    <s v="Charter"/>
  </r>
  <r>
    <n v="1106"/>
    <n v="400059"/>
    <x v="88"/>
    <s v="North Lawndale Chrt - Collins"/>
    <x v="9"/>
    <s v="16.1"/>
    <s v="Charter"/>
  </r>
  <r>
    <n v="1106"/>
    <n v="400059"/>
    <x v="88"/>
    <s v="North Lawndale Chrt - Collins"/>
    <x v="9"/>
    <s v="16.1"/>
    <s v="Charter"/>
  </r>
  <r>
    <n v="1106"/>
    <n v="400059"/>
    <x v="88"/>
    <s v="North Lawndale Chrt - Collins"/>
    <x v="9"/>
    <s v="16.1"/>
    <s v="Charter"/>
  </r>
  <r>
    <n v="1106"/>
    <n v="400059"/>
    <x v="88"/>
    <s v="North Lawndale Chrt - Collins"/>
    <x v="9"/>
    <s v="16.1"/>
    <s v="Charter"/>
  </r>
  <r>
    <n v="1106"/>
    <n v="400059"/>
    <x v="88"/>
    <s v="North Lawndale Chrt - Collins"/>
    <x v="9"/>
    <s v="16.1"/>
    <s v="Charter"/>
  </r>
  <r>
    <n v="1106"/>
    <n v="400059"/>
    <x v="88"/>
    <s v="North Lawndale Chrt - Collins"/>
    <x v="10"/>
    <s v="16.1"/>
    <s v="Charter"/>
  </r>
  <r>
    <n v="1106"/>
    <n v="400059"/>
    <x v="88"/>
    <s v="North Lawndale Chrt - Collins"/>
    <x v="10"/>
    <s v="16.1"/>
    <s v="Charter"/>
  </r>
  <r>
    <n v="1106"/>
    <n v="400059"/>
    <x v="88"/>
    <s v="North Lawndale Chrt - Collins"/>
    <x v="10"/>
    <s v="16.1"/>
    <s v="Charter"/>
  </r>
  <r>
    <n v="1106"/>
    <n v="400059"/>
    <x v="88"/>
    <s v="North Lawndale Chrt - Collins"/>
    <x v="10"/>
    <s v="16.1"/>
    <s v="Charter"/>
  </r>
  <r>
    <n v="1106"/>
    <n v="400059"/>
    <x v="88"/>
    <s v="North Lawndale Chrt - Collins"/>
    <x v="10"/>
    <s v="16.1"/>
    <s v="Charter"/>
  </r>
  <r>
    <n v="1106"/>
    <n v="400059"/>
    <x v="88"/>
    <s v="North Lawndale Chrt - Collins"/>
    <x v="10"/>
    <s v="16.1"/>
    <s v="Charter"/>
  </r>
  <r>
    <n v="1106"/>
    <n v="400059"/>
    <x v="88"/>
    <s v="North Lawndale Chrt - Collins"/>
    <x v="10"/>
    <s v="16.1"/>
    <s v="Charter"/>
  </r>
  <r>
    <n v="1106"/>
    <n v="400059"/>
    <x v="88"/>
    <s v="North Lawndale Chrt - Collins"/>
    <x v="11"/>
    <s v="16.1"/>
    <s v="Charter"/>
  </r>
  <r>
    <n v="1106"/>
    <n v="400059"/>
    <x v="88"/>
    <s v="North Lawndale Chrt - Collins"/>
    <x v="11"/>
    <s v="16.1"/>
    <s v="Charter"/>
  </r>
  <r>
    <n v="1106"/>
    <n v="400059"/>
    <x v="88"/>
    <s v="North Lawndale Chrt - Collins"/>
    <x v="15"/>
    <s v="16.1"/>
    <s v="Charter"/>
  </r>
  <r>
    <n v="1106"/>
    <n v="400059"/>
    <x v="88"/>
    <s v="North Lawndale Chrt - Collins"/>
    <x v="15"/>
    <s v="16.1"/>
    <s v="Charter"/>
  </r>
  <r>
    <n v="8083"/>
    <n v="610529"/>
    <x v="89"/>
    <s v="Ogden HS"/>
    <x v="17"/>
    <s v="17.8"/>
    <s v=""/>
  </r>
  <r>
    <n v="8083"/>
    <n v="610529"/>
    <x v="89"/>
    <s v="Ogden HS"/>
    <x v="17"/>
    <s v="17.8"/>
    <s v=""/>
  </r>
  <r>
    <n v="8083"/>
    <n v="610529"/>
    <x v="89"/>
    <s v="Ogden HS"/>
    <x v="14"/>
    <s v="17.8"/>
    <s v=""/>
  </r>
  <r>
    <n v="8083"/>
    <n v="610529"/>
    <x v="89"/>
    <s v="Ogden HS"/>
    <x v="14"/>
    <s v="17.8"/>
    <s v=""/>
  </r>
  <r>
    <n v="8083"/>
    <n v="610529"/>
    <x v="89"/>
    <s v="Ogden HS"/>
    <x v="14"/>
    <s v="17.8"/>
    <s v=""/>
  </r>
  <r>
    <n v="8083"/>
    <n v="610529"/>
    <x v="89"/>
    <s v="Ogden HS"/>
    <x v="14"/>
    <s v="17.8"/>
    <s v=""/>
  </r>
  <r>
    <n v="8083"/>
    <n v="610529"/>
    <x v="89"/>
    <s v="Ogden HS"/>
    <x v="12"/>
    <s v="17.8"/>
    <s v=""/>
  </r>
  <r>
    <n v="8083"/>
    <n v="610529"/>
    <x v="89"/>
    <s v="Ogden HS"/>
    <x v="12"/>
    <s v="17.8"/>
    <s v=""/>
  </r>
  <r>
    <n v="8083"/>
    <n v="610529"/>
    <x v="89"/>
    <s v="Ogden HS"/>
    <x v="13"/>
    <s v="17.8"/>
    <s v=""/>
  </r>
  <r>
    <n v="8083"/>
    <n v="610529"/>
    <x v="89"/>
    <s v="Ogden HS"/>
    <x v="13"/>
    <s v="17.8"/>
    <s v=""/>
  </r>
  <r>
    <n v="8083"/>
    <n v="610529"/>
    <x v="89"/>
    <s v="Ogden HS"/>
    <x v="13"/>
    <s v="17.8"/>
    <s v=""/>
  </r>
  <r>
    <n v="8083"/>
    <n v="610529"/>
    <x v="89"/>
    <s v="Ogden HS"/>
    <x v="13"/>
    <s v="17.8"/>
    <s v=""/>
  </r>
  <r>
    <n v="8083"/>
    <n v="610529"/>
    <x v="89"/>
    <s v="Ogden HS"/>
    <x v="0"/>
    <s v="17.8"/>
    <s v=""/>
  </r>
  <r>
    <n v="8083"/>
    <n v="610529"/>
    <x v="89"/>
    <s v="Ogden HS"/>
    <x v="0"/>
    <s v="17.8"/>
    <s v=""/>
  </r>
  <r>
    <n v="8083"/>
    <n v="610529"/>
    <x v="89"/>
    <s v="Ogden HS"/>
    <x v="0"/>
    <s v="17.8"/>
    <s v=""/>
  </r>
  <r>
    <n v="8083"/>
    <n v="610529"/>
    <x v="89"/>
    <s v="Ogden HS"/>
    <x v="0"/>
    <s v="17.8"/>
    <s v=""/>
  </r>
  <r>
    <n v="8083"/>
    <n v="610529"/>
    <x v="89"/>
    <s v="Ogden HS"/>
    <x v="0"/>
    <s v="17.8"/>
    <s v=""/>
  </r>
  <r>
    <n v="8083"/>
    <n v="610529"/>
    <x v="89"/>
    <s v="Ogden HS"/>
    <x v="0"/>
    <s v="17.8"/>
    <s v=""/>
  </r>
  <r>
    <n v="8083"/>
    <n v="610529"/>
    <x v="89"/>
    <s v="Ogden HS"/>
    <x v="0"/>
    <s v="17.8"/>
    <s v=""/>
  </r>
  <r>
    <n v="8083"/>
    <n v="610529"/>
    <x v="89"/>
    <s v="Ogden HS"/>
    <x v="0"/>
    <s v="17.8"/>
    <s v=""/>
  </r>
  <r>
    <n v="8083"/>
    <n v="610529"/>
    <x v="89"/>
    <s v="Ogden HS"/>
    <x v="0"/>
    <s v="17.8"/>
    <s v=""/>
  </r>
  <r>
    <n v="8083"/>
    <n v="610529"/>
    <x v="89"/>
    <s v="Ogden HS"/>
    <x v="0"/>
    <s v="17.8"/>
    <s v=""/>
  </r>
  <r>
    <n v="8083"/>
    <n v="610529"/>
    <x v="89"/>
    <s v="Ogden HS"/>
    <x v="0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1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2"/>
    <s v="17.8"/>
    <s v=""/>
  </r>
  <r>
    <n v="8083"/>
    <n v="610529"/>
    <x v="89"/>
    <s v="Ogden HS"/>
    <x v="3"/>
    <s v="17.8"/>
    <s v=""/>
  </r>
  <r>
    <n v="8083"/>
    <n v="610529"/>
    <x v="89"/>
    <s v="Ogden HS"/>
    <x v="3"/>
    <s v="17.8"/>
    <s v=""/>
  </r>
  <r>
    <n v="8083"/>
    <n v="610529"/>
    <x v="89"/>
    <s v="Ogden HS"/>
    <x v="3"/>
    <s v="17.8"/>
    <s v=""/>
  </r>
  <r>
    <n v="8083"/>
    <n v="610529"/>
    <x v="89"/>
    <s v="Ogden HS"/>
    <x v="3"/>
    <s v="17.8"/>
    <s v=""/>
  </r>
  <r>
    <n v="8083"/>
    <n v="610529"/>
    <x v="89"/>
    <s v="Ogden HS"/>
    <x v="3"/>
    <s v="17.8"/>
    <s v=""/>
  </r>
  <r>
    <n v="8083"/>
    <n v="610529"/>
    <x v="89"/>
    <s v="Ogden HS"/>
    <x v="3"/>
    <s v="17.8"/>
    <s v=""/>
  </r>
  <r>
    <n v="8083"/>
    <n v="610529"/>
    <x v="89"/>
    <s v="Ogden HS"/>
    <x v="3"/>
    <s v="17.8"/>
    <s v=""/>
  </r>
  <r>
    <n v="8083"/>
    <n v="610529"/>
    <x v="89"/>
    <s v="Ogden HS"/>
    <x v="3"/>
    <s v="17.8"/>
    <s v=""/>
  </r>
  <r>
    <n v="8083"/>
    <n v="610529"/>
    <x v="89"/>
    <s v="Ogden HS"/>
    <x v="3"/>
    <s v="17.8"/>
    <s v=""/>
  </r>
  <r>
    <n v="8083"/>
    <n v="610529"/>
    <x v="89"/>
    <s v="Ogden HS"/>
    <x v="3"/>
    <s v="17.8"/>
    <s v=""/>
  </r>
  <r>
    <n v="8083"/>
    <n v="610529"/>
    <x v="89"/>
    <s v="Ogden HS"/>
    <x v="3"/>
    <s v="17.8"/>
    <s v=""/>
  </r>
  <r>
    <n v="8083"/>
    <n v="610529"/>
    <x v="89"/>
    <s v="Ogden HS"/>
    <x v="4"/>
    <s v="17.8"/>
    <s v=""/>
  </r>
  <r>
    <n v="8083"/>
    <n v="610529"/>
    <x v="89"/>
    <s v="Ogden HS"/>
    <x v="4"/>
    <s v="17.8"/>
    <s v=""/>
  </r>
  <r>
    <n v="8083"/>
    <n v="610529"/>
    <x v="89"/>
    <s v="Ogden HS"/>
    <x v="4"/>
    <s v="17.8"/>
    <s v=""/>
  </r>
  <r>
    <n v="8083"/>
    <n v="610529"/>
    <x v="89"/>
    <s v="Ogden HS"/>
    <x v="4"/>
    <s v="17.8"/>
    <s v=""/>
  </r>
  <r>
    <n v="8083"/>
    <n v="610529"/>
    <x v="89"/>
    <s v="Ogden HS"/>
    <x v="4"/>
    <s v="17.8"/>
    <s v=""/>
  </r>
  <r>
    <n v="8083"/>
    <n v="610529"/>
    <x v="89"/>
    <s v="Ogden HS"/>
    <x v="4"/>
    <s v="17.8"/>
    <s v=""/>
  </r>
  <r>
    <n v="8083"/>
    <n v="610529"/>
    <x v="89"/>
    <s v="Ogden HS"/>
    <x v="4"/>
    <s v="17.8"/>
    <s v=""/>
  </r>
  <r>
    <n v="8083"/>
    <n v="610529"/>
    <x v="89"/>
    <s v="Ogden HS"/>
    <x v="4"/>
    <s v="17.8"/>
    <s v=""/>
  </r>
  <r>
    <n v="8083"/>
    <n v="610529"/>
    <x v="89"/>
    <s v="Ogden HS"/>
    <x v="4"/>
    <s v="17.8"/>
    <s v=""/>
  </r>
  <r>
    <n v="8083"/>
    <n v="610529"/>
    <x v="89"/>
    <s v="Ogden HS"/>
    <x v="4"/>
    <s v="17.8"/>
    <s v=""/>
  </r>
  <r>
    <n v="8083"/>
    <n v="610529"/>
    <x v="89"/>
    <s v="Ogden HS"/>
    <x v="4"/>
    <s v="17.8"/>
    <s v=""/>
  </r>
  <r>
    <n v="8083"/>
    <n v="610529"/>
    <x v="89"/>
    <s v="Ogden HS"/>
    <x v="5"/>
    <s v="17.8"/>
    <s v=""/>
  </r>
  <r>
    <n v="8083"/>
    <n v="610529"/>
    <x v="89"/>
    <s v="Ogden HS"/>
    <x v="5"/>
    <s v="17.8"/>
    <s v=""/>
  </r>
  <r>
    <n v="8083"/>
    <n v="610529"/>
    <x v="89"/>
    <s v="Ogden HS"/>
    <x v="5"/>
    <s v="17.8"/>
    <s v=""/>
  </r>
  <r>
    <n v="8083"/>
    <n v="610529"/>
    <x v="89"/>
    <s v="Ogden HS"/>
    <x v="5"/>
    <s v="17.8"/>
    <s v=""/>
  </r>
  <r>
    <n v="8083"/>
    <n v="610529"/>
    <x v="89"/>
    <s v="Ogden HS"/>
    <x v="5"/>
    <s v="17.8"/>
    <s v=""/>
  </r>
  <r>
    <n v="8083"/>
    <n v="610529"/>
    <x v="89"/>
    <s v="Ogden HS"/>
    <x v="5"/>
    <s v="17.8"/>
    <s v=""/>
  </r>
  <r>
    <n v="8083"/>
    <n v="610529"/>
    <x v="89"/>
    <s v="Ogden HS"/>
    <x v="5"/>
    <s v="17.8"/>
    <s v=""/>
  </r>
  <r>
    <n v="8083"/>
    <n v="610529"/>
    <x v="89"/>
    <s v="Ogden HS"/>
    <x v="5"/>
    <s v="17.8"/>
    <s v=""/>
  </r>
  <r>
    <n v="8083"/>
    <n v="610529"/>
    <x v="89"/>
    <s v="Ogden HS"/>
    <x v="5"/>
    <s v="17.8"/>
    <s v=""/>
  </r>
  <r>
    <n v="8083"/>
    <n v="610529"/>
    <x v="89"/>
    <s v="Ogden HS"/>
    <x v="5"/>
    <s v="17.8"/>
    <s v=""/>
  </r>
  <r>
    <n v="8083"/>
    <n v="610529"/>
    <x v="89"/>
    <s v="Ogden HS"/>
    <x v="5"/>
    <s v="17.8"/>
    <s v=""/>
  </r>
  <r>
    <n v="8083"/>
    <n v="610529"/>
    <x v="89"/>
    <s v="Ogden HS"/>
    <x v="5"/>
    <s v="17.8"/>
    <s v=""/>
  </r>
  <r>
    <n v="8083"/>
    <n v="610529"/>
    <x v="89"/>
    <s v="Ogden HS"/>
    <x v="5"/>
    <s v="17.8"/>
    <s v=""/>
  </r>
  <r>
    <n v="8083"/>
    <n v="610529"/>
    <x v="89"/>
    <s v="Ogden HS"/>
    <x v="5"/>
    <s v="17.8"/>
    <s v=""/>
  </r>
  <r>
    <n v="8083"/>
    <n v="610529"/>
    <x v="89"/>
    <s v="Ogden HS"/>
    <x v="5"/>
    <s v="17.8"/>
    <s v=""/>
  </r>
  <r>
    <n v="8083"/>
    <n v="610529"/>
    <x v="89"/>
    <s v="Ogden HS"/>
    <x v="6"/>
    <s v="17.8"/>
    <s v=""/>
  </r>
  <r>
    <n v="8083"/>
    <n v="610529"/>
    <x v="89"/>
    <s v="Ogden HS"/>
    <x v="6"/>
    <s v="17.8"/>
    <s v=""/>
  </r>
  <r>
    <n v="8083"/>
    <n v="610529"/>
    <x v="89"/>
    <s v="Ogden HS"/>
    <x v="6"/>
    <s v="17.8"/>
    <s v=""/>
  </r>
  <r>
    <n v="8083"/>
    <n v="610529"/>
    <x v="89"/>
    <s v="Ogden HS"/>
    <x v="6"/>
    <s v="17.8"/>
    <s v=""/>
  </r>
  <r>
    <n v="8083"/>
    <n v="610529"/>
    <x v="89"/>
    <s v="Ogden HS"/>
    <x v="6"/>
    <s v="17.8"/>
    <s v=""/>
  </r>
  <r>
    <n v="8083"/>
    <n v="610529"/>
    <x v="89"/>
    <s v="Ogden HS"/>
    <x v="6"/>
    <s v="17.8"/>
    <s v=""/>
  </r>
  <r>
    <n v="8083"/>
    <n v="610529"/>
    <x v="89"/>
    <s v="Ogden HS"/>
    <x v="6"/>
    <s v="17.8"/>
    <s v=""/>
  </r>
  <r>
    <n v="8083"/>
    <n v="610529"/>
    <x v="89"/>
    <s v="Ogden HS"/>
    <x v="6"/>
    <s v="17.8"/>
    <s v=""/>
  </r>
  <r>
    <n v="8083"/>
    <n v="610529"/>
    <x v="89"/>
    <s v="Ogden HS"/>
    <x v="6"/>
    <s v="17.8"/>
    <s v=""/>
  </r>
  <r>
    <n v="8083"/>
    <n v="610529"/>
    <x v="89"/>
    <s v="Ogden HS"/>
    <x v="6"/>
    <s v="17.8"/>
    <s v=""/>
  </r>
  <r>
    <n v="8083"/>
    <n v="610529"/>
    <x v="89"/>
    <s v="Ogden HS"/>
    <x v="6"/>
    <s v="17.8"/>
    <s v=""/>
  </r>
  <r>
    <n v="8083"/>
    <n v="610529"/>
    <x v="89"/>
    <s v="Ogden HS"/>
    <x v="7"/>
    <s v="17.8"/>
    <s v=""/>
  </r>
  <r>
    <n v="8083"/>
    <n v="610529"/>
    <x v="89"/>
    <s v="Ogden HS"/>
    <x v="7"/>
    <s v="17.8"/>
    <s v=""/>
  </r>
  <r>
    <n v="8083"/>
    <n v="610529"/>
    <x v="89"/>
    <s v="Ogden HS"/>
    <x v="7"/>
    <s v="17.8"/>
    <s v=""/>
  </r>
  <r>
    <n v="8083"/>
    <n v="610529"/>
    <x v="89"/>
    <s v="Ogden HS"/>
    <x v="7"/>
    <s v="17.8"/>
    <s v=""/>
  </r>
  <r>
    <n v="8083"/>
    <n v="610529"/>
    <x v="89"/>
    <s v="Ogden HS"/>
    <x v="7"/>
    <s v="17.8"/>
    <s v=""/>
  </r>
  <r>
    <n v="8083"/>
    <n v="610529"/>
    <x v="89"/>
    <s v="Ogden HS"/>
    <x v="7"/>
    <s v="17.8"/>
    <s v=""/>
  </r>
  <r>
    <n v="8083"/>
    <n v="610529"/>
    <x v="89"/>
    <s v="Ogden HS"/>
    <x v="7"/>
    <s v="17.8"/>
    <s v=""/>
  </r>
  <r>
    <n v="8083"/>
    <n v="610529"/>
    <x v="89"/>
    <s v="Ogden HS"/>
    <x v="7"/>
    <s v="17.8"/>
    <s v=""/>
  </r>
  <r>
    <n v="8083"/>
    <n v="610529"/>
    <x v="89"/>
    <s v="Ogden HS"/>
    <x v="8"/>
    <s v="17.8"/>
    <s v=""/>
  </r>
  <r>
    <n v="8083"/>
    <n v="610529"/>
    <x v="89"/>
    <s v="Ogden HS"/>
    <x v="8"/>
    <s v="17.8"/>
    <s v=""/>
  </r>
  <r>
    <n v="8083"/>
    <n v="610529"/>
    <x v="89"/>
    <s v="Ogden HS"/>
    <x v="8"/>
    <s v="17.8"/>
    <s v=""/>
  </r>
  <r>
    <n v="8083"/>
    <n v="610529"/>
    <x v="89"/>
    <s v="Ogden HS"/>
    <x v="9"/>
    <s v="17.8"/>
    <s v=""/>
  </r>
  <r>
    <n v="8083"/>
    <n v="610529"/>
    <x v="89"/>
    <s v="Ogden HS"/>
    <x v="9"/>
    <s v="17.8"/>
    <s v=""/>
  </r>
  <r>
    <n v="8083"/>
    <n v="610529"/>
    <x v="89"/>
    <s v="Ogden HS"/>
    <x v="11"/>
    <s v="17.8"/>
    <s v=""/>
  </r>
  <r>
    <n v="8083"/>
    <n v="610529"/>
    <x v="89"/>
    <s v="Ogden HS"/>
    <x v="11"/>
    <s v="17.8"/>
    <s v=""/>
  </r>
  <r>
    <n v="1830"/>
    <n v="610389"/>
    <x v="90"/>
    <s v="Orr Academy HS"/>
    <x v="3"/>
    <s v="14"/>
    <s v="Turnaround"/>
  </r>
  <r>
    <n v="1830"/>
    <n v="610389"/>
    <x v="90"/>
    <s v="Orr Academy HS"/>
    <x v="3"/>
    <s v="14"/>
    <s v="Turnaround"/>
  </r>
  <r>
    <n v="1830"/>
    <n v="610389"/>
    <x v="90"/>
    <s v="Orr Academy HS"/>
    <x v="4"/>
    <s v="14"/>
    <s v="Turnaround"/>
  </r>
  <r>
    <n v="1830"/>
    <n v="610389"/>
    <x v="90"/>
    <s v="Orr Academy HS"/>
    <x v="4"/>
    <s v="14"/>
    <s v="Turnaround"/>
  </r>
  <r>
    <n v="1830"/>
    <n v="610389"/>
    <x v="90"/>
    <s v="Orr Academy HS"/>
    <x v="5"/>
    <s v="14"/>
    <s v="Turnaround"/>
  </r>
  <r>
    <n v="1830"/>
    <n v="610389"/>
    <x v="90"/>
    <s v="Orr Academy HS"/>
    <x v="5"/>
    <s v="14"/>
    <s v="Turnaround"/>
  </r>
  <r>
    <n v="1830"/>
    <n v="610389"/>
    <x v="90"/>
    <s v="Orr Academy HS"/>
    <x v="5"/>
    <s v="14"/>
    <s v="Turnaround"/>
  </r>
  <r>
    <n v="1830"/>
    <n v="610389"/>
    <x v="90"/>
    <s v="Orr Academy HS"/>
    <x v="5"/>
    <s v="14"/>
    <s v="Turnaround"/>
  </r>
  <r>
    <n v="1830"/>
    <n v="610389"/>
    <x v="90"/>
    <s v="Orr Academy HS"/>
    <x v="5"/>
    <s v="14"/>
    <s v="Turnaround"/>
  </r>
  <r>
    <n v="1830"/>
    <n v="610389"/>
    <x v="90"/>
    <s v="Orr Academy HS"/>
    <x v="5"/>
    <s v="14"/>
    <s v="Turnaround"/>
  </r>
  <r>
    <n v="1830"/>
    <n v="610389"/>
    <x v="90"/>
    <s v="Orr Academy HS"/>
    <x v="5"/>
    <s v="14"/>
    <s v="Turnaround"/>
  </r>
  <r>
    <n v="1830"/>
    <n v="610389"/>
    <x v="90"/>
    <s v="Orr Academy HS"/>
    <x v="5"/>
    <s v="14"/>
    <s v="Turnaround"/>
  </r>
  <r>
    <n v="1830"/>
    <n v="610389"/>
    <x v="90"/>
    <s v="Orr Academy HS"/>
    <x v="5"/>
    <s v="14"/>
    <s v="Turnaround"/>
  </r>
  <r>
    <n v="1830"/>
    <n v="610389"/>
    <x v="90"/>
    <s v="Orr Academy HS"/>
    <x v="5"/>
    <s v="14"/>
    <s v="Turnaround"/>
  </r>
  <r>
    <n v="1830"/>
    <n v="610389"/>
    <x v="90"/>
    <s v="Orr Academy HS"/>
    <x v="6"/>
    <s v="14"/>
    <s v="Turnaround"/>
  </r>
  <r>
    <n v="1830"/>
    <n v="610389"/>
    <x v="90"/>
    <s v="Orr Academy HS"/>
    <x v="6"/>
    <s v="14"/>
    <s v="Turnaround"/>
  </r>
  <r>
    <n v="1830"/>
    <n v="610389"/>
    <x v="90"/>
    <s v="Orr Academy HS"/>
    <x v="6"/>
    <s v="14"/>
    <s v="Turnaround"/>
  </r>
  <r>
    <n v="1830"/>
    <n v="610389"/>
    <x v="90"/>
    <s v="Orr Academy HS"/>
    <x v="6"/>
    <s v="14"/>
    <s v="Turnaround"/>
  </r>
  <r>
    <n v="1830"/>
    <n v="610389"/>
    <x v="90"/>
    <s v="Orr Academy HS"/>
    <x v="6"/>
    <s v="14"/>
    <s v="Turnaround"/>
  </r>
  <r>
    <n v="1830"/>
    <n v="610389"/>
    <x v="90"/>
    <s v="Orr Academy HS"/>
    <x v="6"/>
    <s v="14"/>
    <s v="Turnaround"/>
  </r>
  <r>
    <n v="1830"/>
    <n v="610389"/>
    <x v="90"/>
    <s v="Orr Academy HS"/>
    <x v="6"/>
    <s v="14"/>
    <s v="Turnaround"/>
  </r>
  <r>
    <n v="1830"/>
    <n v="610389"/>
    <x v="90"/>
    <s v="Orr Academy HS"/>
    <x v="6"/>
    <s v="14"/>
    <s v="Turnaround"/>
  </r>
  <r>
    <n v="1830"/>
    <n v="610389"/>
    <x v="90"/>
    <s v="Orr Academy HS"/>
    <x v="6"/>
    <s v="14"/>
    <s v="Turnaround"/>
  </r>
  <r>
    <n v="1830"/>
    <n v="610389"/>
    <x v="90"/>
    <s v="Orr Academy HS"/>
    <x v="6"/>
    <s v="14"/>
    <s v="Turnaround"/>
  </r>
  <r>
    <n v="1830"/>
    <n v="610389"/>
    <x v="90"/>
    <s v="Orr Academy HS"/>
    <x v="6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7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8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9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0"/>
    <s v="14"/>
    <s v="Turnaround"/>
  </r>
  <r>
    <n v="1830"/>
    <n v="610389"/>
    <x v="90"/>
    <s v="Orr Academy HS"/>
    <x v="11"/>
    <s v="14"/>
    <s v="Turnaround"/>
  </r>
  <r>
    <n v="1830"/>
    <n v="610389"/>
    <x v="90"/>
    <s v="Orr Academy HS"/>
    <x v="11"/>
    <s v="14"/>
    <s v="Turnaround"/>
  </r>
  <r>
    <n v="1830"/>
    <n v="610389"/>
    <x v="90"/>
    <s v="Orr Academy HS"/>
    <x v="11"/>
    <s v="14"/>
    <s v="Turnaround"/>
  </r>
  <r>
    <n v="1830"/>
    <n v="610389"/>
    <x v="90"/>
    <s v="Orr Academy HS"/>
    <x v="11"/>
    <s v="14"/>
    <s v="Turnaround"/>
  </r>
  <r>
    <n v="1830"/>
    <n v="610389"/>
    <x v="90"/>
    <s v="Orr Academy HS"/>
    <x v="11"/>
    <s v="14"/>
    <s v="Turnaround"/>
  </r>
  <r>
    <n v="1830"/>
    <n v="610389"/>
    <x v="90"/>
    <s v="Orr Academy HS"/>
    <x v="15"/>
    <s v="14"/>
    <s v="Turnaround"/>
  </r>
  <r>
    <n v="1830"/>
    <n v="610389"/>
    <x v="90"/>
    <s v="Orr Academy HS"/>
    <x v="15"/>
    <s v="14"/>
    <s v="Turnaround"/>
  </r>
  <r>
    <n v="1830"/>
    <n v="610389"/>
    <x v="90"/>
    <s v="Orr Academy HS"/>
    <x v="19"/>
    <s v="14"/>
    <s v="Turnaround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20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7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4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2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13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0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1"/>
    <s v="29.3"/>
    <s v="Selective Enrollment"/>
  </r>
  <r>
    <n v="1090"/>
    <n v="609680"/>
    <x v="91"/>
    <s v="Payton CPHS"/>
    <x v="2"/>
    <s v="29.3"/>
    <s v="Selective Enrollment"/>
  </r>
  <r>
    <n v="1090"/>
    <n v="609680"/>
    <x v="91"/>
    <s v="Payton CPHS"/>
    <x v="2"/>
    <s v="29.3"/>
    <s v="Selective Enrollment"/>
  </r>
  <r>
    <n v="1090"/>
    <n v="609680"/>
    <x v="91"/>
    <s v="Payton CPHS"/>
    <x v="2"/>
    <s v="29.3"/>
    <s v="Selective Enrollment"/>
  </r>
  <r>
    <n v="1090"/>
    <n v="609680"/>
    <x v="91"/>
    <s v="Payton CPHS"/>
    <x v="2"/>
    <s v="29.3"/>
    <s v="Selective Enrollment"/>
  </r>
  <r>
    <n v="1090"/>
    <n v="609680"/>
    <x v="91"/>
    <s v="Payton CPHS"/>
    <x v="2"/>
    <s v="29.3"/>
    <s v="Selective Enrollment"/>
  </r>
  <r>
    <n v="1090"/>
    <n v="609680"/>
    <x v="91"/>
    <s v="Payton CPHS"/>
    <x v="2"/>
    <s v="29.3"/>
    <s v="Selective Enrollment"/>
  </r>
  <r>
    <n v="1090"/>
    <n v="609680"/>
    <x v="91"/>
    <s v="Payton CPHS"/>
    <x v="2"/>
    <s v="29.3"/>
    <s v="Selective Enrollment"/>
  </r>
  <r>
    <n v="1090"/>
    <n v="609680"/>
    <x v="91"/>
    <s v="Payton CPHS"/>
    <x v="2"/>
    <s v="29.3"/>
    <s v="Selective Enrollment"/>
  </r>
  <r>
    <n v="1090"/>
    <n v="609680"/>
    <x v="91"/>
    <s v="Payton CPHS"/>
    <x v="2"/>
    <s v="29.3"/>
    <s v="Selective Enrollment"/>
  </r>
  <r>
    <n v="1090"/>
    <n v="609680"/>
    <x v="91"/>
    <s v="Payton CPHS"/>
    <x v="3"/>
    <s v="29.3"/>
    <s v="Selective Enrollment"/>
  </r>
  <r>
    <n v="1090"/>
    <n v="609680"/>
    <x v="91"/>
    <s v="Payton CPHS"/>
    <x v="3"/>
    <s v="29.3"/>
    <s v="Selective Enrollment"/>
  </r>
  <r>
    <n v="1090"/>
    <n v="609680"/>
    <x v="91"/>
    <s v="Payton CPHS"/>
    <x v="4"/>
    <s v="29.3"/>
    <s v="Selective Enrollment"/>
  </r>
  <r>
    <n v="1090"/>
    <n v="609680"/>
    <x v="91"/>
    <s v="Payton CPHS"/>
    <x v="4"/>
    <s v="29.3"/>
    <s v="Selective Enrollment"/>
  </r>
  <r>
    <n v="1090"/>
    <n v="609680"/>
    <x v="91"/>
    <s v="Payton CPHS"/>
    <x v="5"/>
    <s v="29.3"/>
    <s v="Selective Enrollment"/>
  </r>
  <r>
    <n v="1090"/>
    <n v="609680"/>
    <x v="91"/>
    <s v="Payton CPHS"/>
    <x v="5"/>
    <s v="29.3"/>
    <s v="Selective Enrollment"/>
  </r>
  <r>
    <n v="1961"/>
    <n v="400061"/>
    <x v="92"/>
    <s v="Perspectives Chrt - Calumet HS"/>
    <x v="1"/>
    <s v="16.2"/>
    <s v="Charter"/>
  </r>
  <r>
    <n v="1961"/>
    <n v="400061"/>
    <x v="92"/>
    <s v="Perspectives Chrt - Calumet HS"/>
    <x v="1"/>
    <s v="16.2"/>
    <s v="Charter"/>
  </r>
  <r>
    <n v="1961"/>
    <n v="400061"/>
    <x v="92"/>
    <s v="Perspectives Chrt - Calumet HS"/>
    <x v="1"/>
    <s v="16.2"/>
    <s v="Charter"/>
  </r>
  <r>
    <n v="1961"/>
    <n v="400061"/>
    <x v="92"/>
    <s v="Perspectives Chrt - Calumet HS"/>
    <x v="2"/>
    <s v="16.2"/>
    <s v="Charter"/>
  </r>
  <r>
    <n v="1961"/>
    <n v="400061"/>
    <x v="92"/>
    <s v="Perspectives Chrt - Calumet HS"/>
    <x v="2"/>
    <s v="16.2"/>
    <s v="Charter"/>
  </r>
  <r>
    <n v="1961"/>
    <n v="400061"/>
    <x v="92"/>
    <s v="Perspectives Chrt - Calumet HS"/>
    <x v="2"/>
    <s v="16.2"/>
    <s v="Charter"/>
  </r>
  <r>
    <n v="1961"/>
    <n v="400061"/>
    <x v="92"/>
    <s v="Perspectives Chrt - Calumet HS"/>
    <x v="2"/>
    <s v="16.2"/>
    <s v="Charter"/>
  </r>
  <r>
    <n v="1961"/>
    <n v="400061"/>
    <x v="92"/>
    <s v="Perspectives Chrt - Calumet HS"/>
    <x v="2"/>
    <s v="16.2"/>
    <s v="Charter"/>
  </r>
  <r>
    <n v="1961"/>
    <n v="400061"/>
    <x v="92"/>
    <s v="Perspectives Chrt - Calumet HS"/>
    <x v="3"/>
    <s v="16.2"/>
    <s v="Charter"/>
  </r>
  <r>
    <n v="1961"/>
    <n v="400061"/>
    <x v="92"/>
    <s v="Perspectives Chrt - Calumet HS"/>
    <x v="3"/>
    <s v="16.2"/>
    <s v="Charter"/>
  </r>
  <r>
    <n v="1961"/>
    <n v="400061"/>
    <x v="92"/>
    <s v="Perspectives Chrt - Calumet HS"/>
    <x v="3"/>
    <s v="16.2"/>
    <s v="Charter"/>
  </r>
  <r>
    <n v="1961"/>
    <n v="400061"/>
    <x v="92"/>
    <s v="Perspectives Chrt - Calumet HS"/>
    <x v="3"/>
    <s v="16.2"/>
    <s v="Charter"/>
  </r>
  <r>
    <n v="1961"/>
    <n v="400061"/>
    <x v="92"/>
    <s v="Perspectives Chrt - Calumet HS"/>
    <x v="3"/>
    <s v="16.2"/>
    <s v="Charter"/>
  </r>
  <r>
    <n v="1961"/>
    <n v="400061"/>
    <x v="92"/>
    <s v="Perspectives Chrt - Calumet HS"/>
    <x v="3"/>
    <s v="16.2"/>
    <s v="Charter"/>
  </r>
  <r>
    <n v="1961"/>
    <n v="400061"/>
    <x v="92"/>
    <s v="Perspectives Chrt - Calumet HS"/>
    <x v="3"/>
    <s v="16.2"/>
    <s v="Charter"/>
  </r>
  <r>
    <n v="1961"/>
    <n v="400061"/>
    <x v="92"/>
    <s v="Perspectives Chrt - Calumet HS"/>
    <x v="3"/>
    <s v="16.2"/>
    <s v="Charter"/>
  </r>
  <r>
    <n v="1961"/>
    <n v="400061"/>
    <x v="92"/>
    <s v="Perspectives Chrt - Calumet HS"/>
    <x v="4"/>
    <s v="16.2"/>
    <s v="Charter"/>
  </r>
  <r>
    <n v="1961"/>
    <n v="400061"/>
    <x v="92"/>
    <s v="Perspectives Chrt - Calumet HS"/>
    <x v="4"/>
    <s v="16.2"/>
    <s v="Charter"/>
  </r>
  <r>
    <n v="1961"/>
    <n v="400061"/>
    <x v="92"/>
    <s v="Perspectives Chrt - Calumet HS"/>
    <x v="4"/>
    <s v="16.2"/>
    <s v="Charter"/>
  </r>
  <r>
    <n v="1961"/>
    <n v="400061"/>
    <x v="92"/>
    <s v="Perspectives Chrt - Calumet HS"/>
    <x v="4"/>
    <s v="16.2"/>
    <s v="Charter"/>
  </r>
  <r>
    <n v="1961"/>
    <n v="400061"/>
    <x v="92"/>
    <s v="Perspectives Chrt - Calumet HS"/>
    <x v="4"/>
    <s v="16.2"/>
    <s v="Charter"/>
  </r>
  <r>
    <n v="1961"/>
    <n v="400061"/>
    <x v="92"/>
    <s v="Perspectives Chrt - Calumet HS"/>
    <x v="4"/>
    <s v="16.2"/>
    <s v="Charter"/>
  </r>
  <r>
    <n v="1961"/>
    <n v="400061"/>
    <x v="92"/>
    <s v="Perspectives Chrt - Calumet HS"/>
    <x v="4"/>
    <s v="16.2"/>
    <s v="Charter"/>
  </r>
  <r>
    <n v="1961"/>
    <n v="400061"/>
    <x v="92"/>
    <s v="Perspectives Chrt - Calumet HS"/>
    <x v="4"/>
    <s v="16.2"/>
    <s v="Charter"/>
  </r>
  <r>
    <n v="1961"/>
    <n v="400061"/>
    <x v="92"/>
    <s v="Perspectives Chrt - Calumet HS"/>
    <x v="4"/>
    <s v="16.2"/>
    <s v="Charter"/>
  </r>
  <r>
    <n v="1961"/>
    <n v="400061"/>
    <x v="92"/>
    <s v="Perspectives Chrt - Calumet HS"/>
    <x v="4"/>
    <s v="16.2"/>
    <s v="Charter"/>
  </r>
  <r>
    <n v="1961"/>
    <n v="400061"/>
    <x v="92"/>
    <s v="Perspectives Chrt - Calumet HS"/>
    <x v="4"/>
    <s v="16.2"/>
    <s v="Charter"/>
  </r>
  <r>
    <n v="1961"/>
    <n v="400061"/>
    <x v="92"/>
    <s v="Perspectives Chrt - Calumet HS"/>
    <x v="4"/>
    <s v="16.2"/>
    <s v="Charter"/>
  </r>
  <r>
    <n v="1961"/>
    <n v="400061"/>
    <x v="92"/>
    <s v="Perspectives Chrt - Calumet HS"/>
    <x v="4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5"/>
    <s v="16.2"/>
    <s v="Charter"/>
  </r>
  <r>
    <n v="1961"/>
    <n v="400061"/>
    <x v="92"/>
    <s v="Perspectives Chrt - Calumet HS"/>
    <x v="6"/>
    <s v="16.2"/>
    <s v="Charter"/>
  </r>
  <r>
    <n v="1961"/>
    <n v="400061"/>
    <x v="92"/>
    <s v="Perspectives Chrt - Calumet HS"/>
    <x v="6"/>
    <s v="16.2"/>
    <s v="Charter"/>
  </r>
  <r>
    <n v="1961"/>
    <n v="400061"/>
    <x v="92"/>
    <s v="Perspectives Chrt - Calumet HS"/>
    <x v="6"/>
    <s v="16.2"/>
    <s v="Charter"/>
  </r>
  <r>
    <n v="1961"/>
    <n v="400061"/>
    <x v="92"/>
    <s v="Perspectives Chrt - Calumet HS"/>
    <x v="6"/>
    <s v="16.2"/>
    <s v="Charter"/>
  </r>
  <r>
    <n v="1961"/>
    <n v="400061"/>
    <x v="92"/>
    <s v="Perspectives Chrt - Calumet HS"/>
    <x v="6"/>
    <s v="16.2"/>
    <s v="Charter"/>
  </r>
  <r>
    <n v="1961"/>
    <n v="400061"/>
    <x v="92"/>
    <s v="Perspectives Chrt - Calumet HS"/>
    <x v="6"/>
    <s v="16.2"/>
    <s v="Charter"/>
  </r>
  <r>
    <n v="1961"/>
    <n v="400061"/>
    <x v="92"/>
    <s v="Perspectives Chrt - Calumet HS"/>
    <x v="6"/>
    <s v="16.2"/>
    <s v="Charter"/>
  </r>
  <r>
    <n v="1961"/>
    <n v="400061"/>
    <x v="92"/>
    <s v="Perspectives Chrt - Calumet HS"/>
    <x v="6"/>
    <s v="16.2"/>
    <s v="Charter"/>
  </r>
  <r>
    <n v="1961"/>
    <n v="400061"/>
    <x v="92"/>
    <s v="Perspectives Chrt - Calumet HS"/>
    <x v="6"/>
    <s v="16.2"/>
    <s v="Charter"/>
  </r>
  <r>
    <n v="1961"/>
    <n v="400061"/>
    <x v="92"/>
    <s v="Perspectives Chrt - Calumet HS"/>
    <x v="6"/>
    <s v="16.2"/>
    <s v="Charter"/>
  </r>
  <r>
    <n v="1961"/>
    <n v="400061"/>
    <x v="92"/>
    <s v="Perspectives Chrt - Calumet HS"/>
    <x v="6"/>
    <s v="16.2"/>
    <s v="Charter"/>
  </r>
  <r>
    <n v="1961"/>
    <n v="400061"/>
    <x v="92"/>
    <s v="Perspectives Chrt - Calumet HS"/>
    <x v="6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7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8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9"/>
    <s v="16.2"/>
    <s v="Charter"/>
  </r>
  <r>
    <n v="1961"/>
    <n v="400061"/>
    <x v="92"/>
    <s v="Perspectives Chrt - Calumet HS"/>
    <x v="10"/>
    <s v="16.2"/>
    <s v="Charter"/>
  </r>
  <r>
    <n v="1961"/>
    <n v="400061"/>
    <x v="92"/>
    <s v="Perspectives Chrt - Calumet HS"/>
    <x v="10"/>
    <s v="16.2"/>
    <s v="Charter"/>
  </r>
  <r>
    <n v="1961"/>
    <n v="400061"/>
    <x v="92"/>
    <s v="Perspectives Chrt - Calumet HS"/>
    <x v="10"/>
    <s v="16.2"/>
    <s v="Charter"/>
  </r>
  <r>
    <n v="1961"/>
    <n v="400061"/>
    <x v="92"/>
    <s v="Perspectives Chrt - Calumet HS"/>
    <x v="10"/>
    <s v="16.2"/>
    <s v="Charter"/>
  </r>
  <r>
    <n v="1961"/>
    <n v="400061"/>
    <x v="92"/>
    <s v="Perspectives Chrt - Calumet HS"/>
    <x v="10"/>
    <s v="16.2"/>
    <s v="Charter"/>
  </r>
  <r>
    <n v="1961"/>
    <n v="400061"/>
    <x v="92"/>
    <s v="Perspectives Chrt - Calumet HS"/>
    <x v="10"/>
    <s v="16.2"/>
    <s v="Charter"/>
  </r>
  <r>
    <n v="1961"/>
    <n v="400061"/>
    <x v="92"/>
    <s v="Perspectives Chrt - Calumet HS"/>
    <x v="10"/>
    <s v="16.2"/>
    <s v="Charter"/>
  </r>
  <r>
    <n v="1961"/>
    <n v="400061"/>
    <x v="92"/>
    <s v="Perspectives Chrt - Calumet HS"/>
    <x v="10"/>
    <s v="16.2"/>
    <s v="Charter"/>
  </r>
  <r>
    <n v="1961"/>
    <n v="400061"/>
    <x v="92"/>
    <s v="Perspectives Chrt - Calumet HS"/>
    <x v="10"/>
    <s v="16.2"/>
    <s v="Charter"/>
  </r>
  <r>
    <n v="1961"/>
    <n v="400061"/>
    <x v="92"/>
    <s v="Perspectives Chrt - Calumet HS"/>
    <x v="11"/>
    <s v="16.2"/>
    <s v="Charter"/>
  </r>
  <r>
    <n v="1961"/>
    <n v="400061"/>
    <x v="92"/>
    <s v="Perspectives Chrt - Calumet HS"/>
    <x v="11"/>
    <s v="16.2"/>
    <s v="Charter"/>
  </r>
  <r>
    <n v="1961"/>
    <n v="400061"/>
    <x v="92"/>
    <s v="Perspectives Chrt - Calumet HS"/>
    <x v="11"/>
    <s v="16.2"/>
    <s v="Charter"/>
  </r>
  <r>
    <n v="1961"/>
    <n v="400061"/>
    <x v="92"/>
    <s v="Perspectives Chrt - Calumet HS"/>
    <x v="11"/>
    <s v="16.2"/>
    <s v="Charter"/>
  </r>
  <r>
    <n v="1961"/>
    <n v="400061"/>
    <x v="92"/>
    <s v="Perspectives Chrt - Calumet HS"/>
    <x v="11"/>
    <s v="16.2"/>
    <s v="Charter"/>
  </r>
  <r>
    <n v="1961"/>
    <n v="400061"/>
    <x v="92"/>
    <s v="Perspectives Chrt - Calumet HS"/>
    <x v="11"/>
    <s v="16.2"/>
    <s v="Charter"/>
  </r>
  <r>
    <n v="1962"/>
    <n v="400062"/>
    <x v="93"/>
    <s v="Perspectives Chrt - Cal Tech HS"/>
    <x v="13"/>
    <s v="15.9"/>
    <s v="Charter"/>
  </r>
  <r>
    <n v="1962"/>
    <n v="400062"/>
    <x v="93"/>
    <s v="Perspectives Chrt - Cal Tech HS"/>
    <x v="13"/>
    <s v="15.9"/>
    <s v="Charter"/>
  </r>
  <r>
    <n v="1962"/>
    <n v="400062"/>
    <x v="93"/>
    <s v="Perspectives Chrt - Cal Tech HS"/>
    <x v="2"/>
    <s v="15.9"/>
    <s v="Charter"/>
  </r>
  <r>
    <n v="1962"/>
    <n v="400062"/>
    <x v="93"/>
    <s v="Perspectives Chrt - Cal Tech HS"/>
    <x v="2"/>
    <s v="15.9"/>
    <s v="Charter"/>
  </r>
  <r>
    <n v="1962"/>
    <n v="400062"/>
    <x v="93"/>
    <s v="Perspectives Chrt - Cal Tech HS"/>
    <x v="2"/>
    <s v="15.9"/>
    <s v="Charter"/>
  </r>
  <r>
    <n v="1962"/>
    <n v="400062"/>
    <x v="93"/>
    <s v="Perspectives Chrt - Cal Tech HS"/>
    <x v="2"/>
    <s v="15.9"/>
    <s v="Charter"/>
  </r>
  <r>
    <n v="1962"/>
    <n v="400062"/>
    <x v="93"/>
    <s v="Perspectives Chrt - Cal Tech HS"/>
    <x v="3"/>
    <s v="15.9"/>
    <s v="Charter"/>
  </r>
  <r>
    <n v="1962"/>
    <n v="400062"/>
    <x v="93"/>
    <s v="Perspectives Chrt - Cal Tech HS"/>
    <x v="3"/>
    <s v="15.9"/>
    <s v="Charter"/>
  </r>
  <r>
    <n v="1962"/>
    <n v="400062"/>
    <x v="93"/>
    <s v="Perspectives Chrt - Cal Tech HS"/>
    <x v="3"/>
    <s v="15.9"/>
    <s v="Charter"/>
  </r>
  <r>
    <n v="1962"/>
    <n v="400062"/>
    <x v="93"/>
    <s v="Perspectives Chrt - Cal Tech HS"/>
    <x v="3"/>
    <s v="15.9"/>
    <s v="Charter"/>
  </r>
  <r>
    <n v="1962"/>
    <n v="400062"/>
    <x v="93"/>
    <s v="Perspectives Chrt - Cal Tech HS"/>
    <x v="3"/>
    <s v="15.9"/>
    <s v="Charter"/>
  </r>
  <r>
    <n v="1962"/>
    <n v="400062"/>
    <x v="93"/>
    <s v="Perspectives Chrt - Cal Tech HS"/>
    <x v="3"/>
    <s v="15.9"/>
    <s v="Charter"/>
  </r>
  <r>
    <n v="1962"/>
    <n v="400062"/>
    <x v="93"/>
    <s v="Perspectives Chrt - Cal Tech HS"/>
    <x v="4"/>
    <s v="15.9"/>
    <s v="Charter"/>
  </r>
  <r>
    <n v="1962"/>
    <n v="400062"/>
    <x v="93"/>
    <s v="Perspectives Chrt - Cal Tech HS"/>
    <x v="4"/>
    <s v="15.9"/>
    <s v="Charter"/>
  </r>
  <r>
    <n v="1962"/>
    <n v="400062"/>
    <x v="93"/>
    <s v="Perspectives Chrt - Cal Tech HS"/>
    <x v="4"/>
    <s v="15.9"/>
    <s v="Charter"/>
  </r>
  <r>
    <n v="1962"/>
    <n v="400062"/>
    <x v="93"/>
    <s v="Perspectives Chrt - Cal Tech HS"/>
    <x v="4"/>
    <s v="15.9"/>
    <s v="Charter"/>
  </r>
  <r>
    <n v="1962"/>
    <n v="400062"/>
    <x v="93"/>
    <s v="Perspectives Chrt - Cal Tech HS"/>
    <x v="4"/>
    <s v="15.9"/>
    <s v="Charter"/>
  </r>
  <r>
    <n v="1962"/>
    <n v="400062"/>
    <x v="93"/>
    <s v="Perspectives Chrt - Cal Tech HS"/>
    <x v="4"/>
    <s v="15.9"/>
    <s v="Charter"/>
  </r>
  <r>
    <n v="1962"/>
    <n v="400062"/>
    <x v="93"/>
    <s v="Perspectives Chrt - Cal Tech HS"/>
    <x v="4"/>
    <s v="15.9"/>
    <s v="Charter"/>
  </r>
  <r>
    <n v="1962"/>
    <n v="400062"/>
    <x v="93"/>
    <s v="Perspectives Chrt - Cal Tech HS"/>
    <x v="4"/>
    <s v="15.9"/>
    <s v="Charter"/>
  </r>
  <r>
    <n v="1962"/>
    <n v="400062"/>
    <x v="93"/>
    <s v="Perspectives Chrt - Cal Tech HS"/>
    <x v="4"/>
    <s v="15.9"/>
    <s v="Charter"/>
  </r>
  <r>
    <n v="1962"/>
    <n v="400062"/>
    <x v="93"/>
    <s v="Perspectives Chrt - Cal Tech HS"/>
    <x v="5"/>
    <s v="15.9"/>
    <s v="Charter"/>
  </r>
  <r>
    <n v="1962"/>
    <n v="400062"/>
    <x v="93"/>
    <s v="Perspectives Chrt - Cal Tech HS"/>
    <x v="5"/>
    <s v="15.9"/>
    <s v="Charter"/>
  </r>
  <r>
    <n v="1962"/>
    <n v="400062"/>
    <x v="93"/>
    <s v="Perspectives Chrt - Cal Tech HS"/>
    <x v="5"/>
    <s v="15.9"/>
    <s v="Charter"/>
  </r>
  <r>
    <n v="1962"/>
    <n v="400062"/>
    <x v="93"/>
    <s v="Perspectives Chrt - Cal Tech HS"/>
    <x v="5"/>
    <s v="15.9"/>
    <s v="Charter"/>
  </r>
  <r>
    <n v="1962"/>
    <n v="400062"/>
    <x v="93"/>
    <s v="Perspectives Chrt - Cal Tech HS"/>
    <x v="5"/>
    <s v="15.9"/>
    <s v="Charter"/>
  </r>
  <r>
    <n v="1962"/>
    <n v="400062"/>
    <x v="93"/>
    <s v="Perspectives Chrt - Cal Tech HS"/>
    <x v="5"/>
    <s v="15.9"/>
    <s v="Charter"/>
  </r>
  <r>
    <n v="1962"/>
    <n v="400062"/>
    <x v="93"/>
    <s v="Perspectives Chrt - Cal Tech HS"/>
    <x v="5"/>
    <s v="15.9"/>
    <s v="Charter"/>
  </r>
  <r>
    <n v="1962"/>
    <n v="400062"/>
    <x v="93"/>
    <s v="Perspectives Chrt - Cal Tech HS"/>
    <x v="5"/>
    <s v="15.9"/>
    <s v="Charter"/>
  </r>
  <r>
    <n v="1962"/>
    <n v="400062"/>
    <x v="93"/>
    <s v="Perspectives Chrt - Cal Tech HS"/>
    <x v="5"/>
    <s v="15.9"/>
    <s v="Charter"/>
  </r>
  <r>
    <n v="1962"/>
    <n v="400062"/>
    <x v="93"/>
    <s v="Perspectives Chrt - Cal Tech HS"/>
    <x v="5"/>
    <s v="15.9"/>
    <s v="Charter"/>
  </r>
  <r>
    <n v="1962"/>
    <n v="400062"/>
    <x v="93"/>
    <s v="Perspectives Chrt - Cal Tech HS"/>
    <x v="5"/>
    <s v="15.9"/>
    <s v="Charter"/>
  </r>
  <r>
    <n v="1962"/>
    <n v="400062"/>
    <x v="93"/>
    <s v="Perspectives Chrt - Cal Tech HS"/>
    <x v="5"/>
    <s v="15.9"/>
    <s v="Charter"/>
  </r>
  <r>
    <n v="1962"/>
    <n v="400062"/>
    <x v="93"/>
    <s v="Perspectives Chrt - Cal Tech HS"/>
    <x v="5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6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7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8"/>
    <s v="15.9"/>
    <s v="Charter"/>
  </r>
  <r>
    <n v="1962"/>
    <n v="400062"/>
    <x v="93"/>
    <s v="Perspectives Chrt - Cal Tech HS"/>
    <x v="9"/>
    <s v="15.9"/>
    <s v="Charter"/>
  </r>
  <r>
    <n v="1962"/>
    <n v="400062"/>
    <x v="93"/>
    <s v="Perspectives Chrt - Cal Tech HS"/>
    <x v="9"/>
    <s v="15.9"/>
    <s v="Charter"/>
  </r>
  <r>
    <n v="1962"/>
    <n v="400062"/>
    <x v="93"/>
    <s v="Perspectives Chrt - Cal Tech HS"/>
    <x v="9"/>
    <s v="15.9"/>
    <s v="Charter"/>
  </r>
  <r>
    <n v="1962"/>
    <n v="400062"/>
    <x v="93"/>
    <s v="Perspectives Chrt - Cal Tech HS"/>
    <x v="9"/>
    <s v="15.9"/>
    <s v="Charter"/>
  </r>
  <r>
    <n v="1962"/>
    <n v="400062"/>
    <x v="93"/>
    <s v="Perspectives Chrt - Cal Tech HS"/>
    <x v="9"/>
    <s v="15.9"/>
    <s v="Charter"/>
  </r>
  <r>
    <n v="1962"/>
    <n v="400062"/>
    <x v="93"/>
    <s v="Perspectives Chrt - Cal Tech HS"/>
    <x v="9"/>
    <s v="15.9"/>
    <s v="Charter"/>
  </r>
  <r>
    <n v="1962"/>
    <n v="400062"/>
    <x v="93"/>
    <s v="Perspectives Chrt - Cal Tech HS"/>
    <x v="9"/>
    <s v="15.9"/>
    <s v="Charter"/>
  </r>
  <r>
    <n v="1962"/>
    <n v="400062"/>
    <x v="93"/>
    <s v="Perspectives Chrt - Cal Tech HS"/>
    <x v="9"/>
    <s v="15.9"/>
    <s v="Charter"/>
  </r>
  <r>
    <n v="1962"/>
    <n v="400062"/>
    <x v="93"/>
    <s v="Perspectives Chrt - Cal Tech HS"/>
    <x v="10"/>
    <s v="15.9"/>
    <s v="Charter"/>
  </r>
  <r>
    <n v="1962"/>
    <n v="400062"/>
    <x v="93"/>
    <s v="Perspectives Chrt - Cal Tech HS"/>
    <x v="10"/>
    <s v="15.9"/>
    <s v="Charter"/>
  </r>
  <r>
    <n v="1962"/>
    <n v="400062"/>
    <x v="93"/>
    <s v="Perspectives Chrt - Cal Tech HS"/>
    <x v="10"/>
    <s v="15.9"/>
    <s v="Charter"/>
  </r>
  <r>
    <n v="1962"/>
    <n v="400062"/>
    <x v="93"/>
    <s v="Perspectives Chrt - Cal Tech HS"/>
    <x v="10"/>
    <s v="15.9"/>
    <s v="Charter"/>
  </r>
  <r>
    <n v="1962"/>
    <n v="400062"/>
    <x v="93"/>
    <s v="Perspectives Chrt - Cal Tech HS"/>
    <x v="10"/>
    <s v="15.9"/>
    <s v="Charter"/>
  </r>
  <r>
    <n v="1962"/>
    <n v="400062"/>
    <x v="93"/>
    <s v="Perspectives Chrt - Cal Tech HS"/>
    <x v="10"/>
    <s v="15.9"/>
    <s v="Charter"/>
  </r>
  <r>
    <n v="1962"/>
    <n v="400062"/>
    <x v="93"/>
    <s v="Perspectives Chrt - Cal Tech HS"/>
    <x v="10"/>
    <s v="15.9"/>
    <s v="Charter"/>
  </r>
  <r>
    <n v="1962"/>
    <n v="400062"/>
    <x v="93"/>
    <s v="Perspectives Chrt - Cal Tech HS"/>
    <x v="11"/>
    <s v="15.9"/>
    <s v="Charter"/>
  </r>
  <r>
    <n v="1962"/>
    <n v="400062"/>
    <x v="93"/>
    <s v="Perspectives Chrt - Cal Tech HS"/>
    <x v="11"/>
    <s v="15.9"/>
    <s v="Charter"/>
  </r>
  <r>
    <n v="1962"/>
    <n v="400062"/>
    <x v="93"/>
    <s v="Perspectives Chrt - Cal Tech HS"/>
    <x v="11"/>
    <s v="15.9"/>
    <s v="Charter"/>
  </r>
  <r>
    <n v="1962"/>
    <n v="400062"/>
    <x v="93"/>
    <s v="Perspectives Chrt - Cal Tech HS"/>
    <x v="11"/>
    <s v="15.9"/>
    <s v="Charter"/>
  </r>
  <r>
    <n v="1962"/>
    <n v="400062"/>
    <x v="93"/>
    <s v="Perspectives Chrt - Cal Tech HS"/>
    <x v="15"/>
    <s v="15.9"/>
    <s v="Charter"/>
  </r>
  <r>
    <n v="1964"/>
    <n v="400066"/>
    <x v="94"/>
    <s v="Perspectives Chrt - ITT Math/Science"/>
    <x v="12"/>
    <s v="16.7"/>
    <s v="Charter"/>
  </r>
  <r>
    <n v="1964"/>
    <n v="400066"/>
    <x v="94"/>
    <s v="Perspectives Chrt - ITT Math/Science"/>
    <x v="13"/>
    <s v="16.7"/>
    <s v="Charter"/>
  </r>
  <r>
    <n v="1964"/>
    <n v="400066"/>
    <x v="94"/>
    <s v="Perspectives Chrt - ITT Math/Science"/>
    <x v="1"/>
    <s v="16.7"/>
    <s v="Charter"/>
  </r>
  <r>
    <n v="1964"/>
    <n v="400066"/>
    <x v="94"/>
    <s v="Perspectives Chrt - ITT Math/Science"/>
    <x v="2"/>
    <s v="16.7"/>
    <s v="Charter"/>
  </r>
  <r>
    <n v="1964"/>
    <n v="400066"/>
    <x v="94"/>
    <s v="Perspectives Chrt - ITT Math/Science"/>
    <x v="2"/>
    <s v="16.7"/>
    <s v="Charter"/>
  </r>
  <r>
    <n v="1964"/>
    <n v="400066"/>
    <x v="94"/>
    <s v="Perspectives Chrt - ITT Math/Science"/>
    <x v="2"/>
    <s v="16.7"/>
    <s v="Charter"/>
  </r>
  <r>
    <n v="1964"/>
    <n v="400066"/>
    <x v="94"/>
    <s v="Perspectives Chrt - ITT Math/Science"/>
    <x v="2"/>
    <s v="16.7"/>
    <s v="Charter"/>
  </r>
  <r>
    <n v="1964"/>
    <n v="400066"/>
    <x v="94"/>
    <s v="Perspectives Chrt - ITT Math/Science"/>
    <x v="2"/>
    <s v="16.7"/>
    <s v="Charter"/>
  </r>
  <r>
    <n v="1964"/>
    <n v="400066"/>
    <x v="94"/>
    <s v="Perspectives Chrt - ITT Math/Science"/>
    <x v="3"/>
    <s v="16.7"/>
    <s v="Charter"/>
  </r>
  <r>
    <n v="1964"/>
    <n v="400066"/>
    <x v="94"/>
    <s v="Perspectives Chrt - ITT Math/Science"/>
    <x v="3"/>
    <s v="16.7"/>
    <s v="Charter"/>
  </r>
  <r>
    <n v="1964"/>
    <n v="400066"/>
    <x v="94"/>
    <s v="Perspectives Chrt - ITT Math/Science"/>
    <x v="3"/>
    <s v="16.7"/>
    <s v="Charter"/>
  </r>
  <r>
    <n v="1964"/>
    <n v="400066"/>
    <x v="94"/>
    <s v="Perspectives Chrt - ITT Math/Science"/>
    <x v="3"/>
    <s v="16.7"/>
    <s v="Charter"/>
  </r>
  <r>
    <n v="1964"/>
    <n v="400066"/>
    <x v="94"/>
    <s v="Perspectives Chrt - ITT Math/Science"/>
    <x v="3"/>
    <s v="16.7"/>
    <s v="Charter"/>
  </r>
  <r>
    <n v="1964"/>
    <n v="400066"/>
    <x v="94"/>
    <s v="Perspectives Chrt - ITT Math/Science"/>
    <x v="3"/>
    <s v="16.7"/>
    <s v="Charter"/>
  </r>
  <r>
    <n v="1964"/>
    <n v="400066"/>
    <x v="94"/>
    <s v="Perspectives Chrt - ITT Math/Science"/>
    <x v="3"/>
    <s v="16.7"/>
    <s v="Charter"/>
  </r>
  <r>
    <n v="1964"/>
    <n v="400066"/>
    <x v="94"/>
    <s v="Perspectives Chrt - ITT Math/Science"/>
    <x v="3"/>
    <s v="16.7"/>
    <s v="Charter"/>
  </r>
  <r>
    <n v="1964"/>
    <n v="400066"/>
    <x v="94"/>
    <s v="Perspectives Chrt - ITT Math/Science"/>
    <x v="4"/>
    <s v="16.7"/>
    <s v="Charter"/>
  </r>
  <r>
    <n v="1964"/>
    <n v="400066"/>
    <x v="94"/>
    <s v="Perspectives Chrt - ITT Math/Science"/>
    <x v="4"/>
    <s v="16.7"/>
    <s v="Charter"/>
  </r>
  <r>
    <n v="1964"/>
    <n v="400066"/>
    <x v="94"/>
    <s v="Perspectives Chrt - ITT Math/Science"/>
    <x v="4"/>
    <s v="16.7"/>
    <s v="Charter"/>
  </r>
  <r>
    <n v="1964"/>
    <n v="400066"/>
    <x v="94"/>
    <s v="Perspectives Chrt - ITT Math/Science"/>
    <x v="4"/>
    <s v="16.7"/>
    <s v="Charter"/>
  </r>
  <r>
    <n v="1964"/>
    <n v="400066"/>
    <x v="94"/>
    <s v="Perspectives Chrt - ITT Math/Science"/>
    <x v="4"/>
    <s v="16.7"/>
    <s v="Charter"/>
  </r>
  <r>
    <n v="1964"/>
    <n v="400066"/>
    <x v="94"/>
    <s v="Perspectives Chrt - ITT Math/Science"/>
    <x v="4"/>
    <s v="16.7"/>
    <s v="Charter"/>
  </r>
  <r>
    <n v="1964"/>
    <n v="400066"/>
    <x v="94"/>
    <s v="Perspectives Chrt - ITT Math/Science"/>
    <x v="4"/>
    <s v="16.7"/>
    <s v="Charter"/>
  </r>
  <r>
    <n v="1964"/>
    <n v="400066"/>
    <x v="94"/>
    <s v="Perspectives Chrt - ITT Math/Science"/>
    <x v="4"/>
    <s v="16.7"/>
    <s v="Charter"/>
  </r>
  <r>
    <n v="1964"/>
    <n v="400066"/>
    <x v="94"/>
    <s v="Perspectives Chrt - ITT Math/Science"/>
    <x v="4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5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6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7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8"/>
    <s v="16.7"/>
    <s v="Charter"/>
  </r>
  <r>
    <n v="1964"/>
    <n v="400066"/>
    <x v="94"/>
    <s v="Perspectives Chrt - ITT Math/Science"/>
    <x v="9"/>
    <s v="16.7"/>
    <s v="Charter"/>
  </r>
  <r>
    <n v="1964"/>
    <n v="400066"/>
    <x v="94"/>
    <s v="Perspectives Chrt - ITT Math/Science"/>
    <x v="9"/>
    <s v="16.7"/>
    <s v="Charter"/>
  </r>
  <r>
    <n v="1964"/>
    <n v="400066"/>
    <x v="94"/>
    <s v="Perspectives Chrt - ITT Math/Science"/>
    <x v="9"/>
    <s v="16.7"/>
    <s v="Charter"/>
  </r>
  <r>
    <n v="1964"/>
    <n v="400066"/>
    <x v="94"/>
    <s v="Perspectives Chrt - ITT Math/Science"/>
    <x v="9"/>
    <s v="16.7"/>
    <s v="Charter"/>
  </r>
  <r>
    <n v="1964"/>
    <n v="400066"/>
    <x v="94"/>
    <s v="Perspectives Chrt - ITT Math/Science"/>
    <x v="9"/>
    <s v="16.7"/>
    <s v="Charter"/>
  </r>
  <r>
    <n v="1964"/>
    <n v="400066"/>
    <x v="94"/>
    <s v="Perspectives Chrt - ITT Math/Science"/>
    <x v="9"/>
    <s v="16.7"/>
    <s v="Charter"/>
  </r>
  <r>
    <n v="1964"/>
    <n v="400066"/>
    <x v="94"/>
    <s v="Perspectives Chrt - ITT Math/Science"/>
    <x v="9"/>
    <s v="16.7"/>
    <s v="Charter"/>
  </r>
  <r>
    <n v="1964"/>
    <n v="400066"/>
    <x v="94"/>
    <s v="Perspectives Chrt - ITT Math/Science"/>
    <x v="10"/>
    <s v="16.7"/>
    <s v="Charter"/>
  </r>
  <r>
    <n v="1964"/>
    <n v="400066"/>
    <x v="94"/>
    <s v="Perspectives Chrt - ITT Math/Science"/>
    <x v="10"/>
    <s v="16.7"/>
    <s v="Charter"/>
  </r>
  <r>
    <n v="1964"/>
    <n v="400066"/>
    <x v="94"/>
    <s v="Perspectives Chrt - ITT Math/Science"/>
    <x v="10"/>
    <s v="16.7"/>
    <s v="Charter"/>
  </r>
  <r>
    <n v="1964"/>
    <n v="400066"/>
    <x v="94"/>
    <s v="Perspectives Chrt - ITT Math/Science"/>
    <x v="10"/>
    <s v="16.7"/>
    <s v="Charter"/>
  </r>
  <r>
    <n v="1964"/>
    <n v="400066"/>
    <x v="94"/>
    <s v="Perspectives Chrt - ITT Math/Science"/>
    <x v="10"/>
    <s v="16.7"/>
    <s v="Charter"/>
  </r>
  <r>
    <n v="1964"/>
    <n v="400066"/>
    <x v="94"/>
    <s v="Perspectives Chrt - ITT Math/Science"/>
    <x v="10"/>
    <s v="16.7"/>
    <s v="Charter"/>
  </r>
  <r>
    <n v="1964"/>
    <n v="400066"/>
    <x v="94"/>
    <s v="Perspectives Chrt - ITT Math/Science"/>
    <x v="10"/>
    <s v="16.7"/>
    <s v="Charter"/>
  </r>
  <r>
    <n v="1964"/>
    <n v="400066"/>
    <x v="94"/>
    <s v="Perspectives Chrt - ITT Math/Science"/>
    <x v="10"/>
    <s v="16.7"/>
    <s v="Charter"/>
  </r>
  <r>
    <n v="1964"/>
    <n v="400066"/>
    <x v="94"/>
    <s v="Perspectives Chrt - ITT Math/Science"/>
    <x v="11"/>
    <s v="16.7"/>
    <s v="Charter"/>
  </r>
  <r>
    <n v="1960"/>
    <n v="400064"/>
    <x v="95"/>
    <s v="Perspectives Chrt  - Joslin"/>
    <x v="13"/>
    <s v="18.5"/>
    <s v="Charter"/>
  </r>
  <r>
    <n v="1960"/>
    <n v="400064"/>
    <x v="95"/>
    <s v="Perspectives Chrt  - Joslin"/>
    <x v="0"/>
    <s v="18.5"/>
    <s v="Charter"/>
  </r>
  <r>
    <n v="1960"/>
    <n v="400064"/>
    <x v="95"/>
    <s v="Perspectives Chrt  - Joslin"/>
    <x v="2"/>
    <s v="18.5"/>
    <s v="Charter"/>
  </r>
  <r>
    <n v="1960"/>
    <n v="400064"/>
    <x v="95"/>
    <s v="Perspectives Chrt  - Joslin"/>
    <x v="3"/>
    <s v="18.5"/>
    <s v="Charter"/>
  </r>
  <r>
    <n v="1960"/>
    <n v="400064"/>
    <x v="95"/>
    <s v="Perspectives Chrt  - Joslin"/>
    <x v="3"/>
    <s v="18.5"/>
    <s v="Charter"/>
  </r>
  <r>
    <n v="1960"/>
    <n v="400064"/>
    <x v="95"/>
    <s v="Perspectives Chrt  - Joslin"/>
    <x v="3"/>
    <s v="18.5"/>
    <s v="Charter"/>
  </r>
  <r>
    <n v="1960"/>
    <n v="400064"/>
    <x v="95"/>
    <s v="Perspectives Chrt  - Joslin"/>
    <x v="3"/>
    <s v="18.5"/>
    <s v="Charter"/>
  </r>
  <r>
    <n v="1960"/>
    <n v="400064"/>
    <x v="95"/>
    <s v="Perspectives Chrt  - Joslin"/>
    <x v="3"/>
    <s v="18.5"/>
    <s v="Charter"/>
  </r>
  <r>
    <n v="1960"/>
    <n v="400064"/>
    <x v="95"/>
    <s v="Perspectives Chrt  - Joslin"/>
    <x v="3"/>
    <s v="18.5"/>
    <s v="Charter"/>
  </r>
  <r>
    <n v="1960"/>
    <n v="400064"/>
    <x v="95"/>
    <s v="Perspectives Chrt  - Joslin"/>
    <x v="3"/>
    <s v="18.5"/>
    <s v="Charter"/>
  </r>
  <r>
    <n v="1960"/>
    <n v="400064"/>
    <x v="95"/>
    <s v="Perspectives Chrt  - Joslin"/>
    <x v="4"/>
    <s v="18.5"/>
    <s v="Charter"/>
  </r>
  <r>
    <n v="1960"/>
    <n v="400064"/>
    <x v="95"/>
    <s v="Perspectives Chrt  - Joslin"/>
    <x v="4"/>
    <s v="18.5"/>
    <s v="Charter"/>
  </r>
  <r>
    <n v="1960"/>
    <n v="400064"/>
    <x v="95"/>
    <s v="Perspectives Chrt  - Joslin"/>
    <x v="4"/>
    <s v="18.5"/>
    <s v="Charter"/>
  </r>
  <r>
    <n v="1960"/>
    <n v="400064"/>
    <x v="95"/>
    <s v="Perspectives Chrt  - Joslin"/>
    <x v="4"/>
    <s v="18.5"/>
    <s v="Charter"/>
  </r>
  <r>
    <n v="1960"/>
    <n v="400064"/>
    <x v="95"/>
    <s v="Perspectives Chrt  - Joslin"/>
    <x v="4"/>
    <s v="18.5"/>
    <s v="Charter"/>
  </r>
  <r>
    <n v="1960"/>
    <n v="400064"/>
    <x v="95"/>
    <s v="Perspectives Chrt  - Joslin"/>
    <x v="4"/>
    <s v="18.5"/>
    <s v="Charter"/>
  </r>
  <r>
    <n v="1960"/>
    <n v="400064"/>
    <x v="95"/>
    <s v="Perspectives Chrt  - Joslin"/>
    <x v="4"/>
    <s v="18.5"/>
    <s v="Charter"/>
  </r>
  <r>
    <n v="1960"/>
    <n v="400064"/>
    <x v="95"/>
    <s v="Perspectives Chrt  - Joslin"/>
    <x v="4"/>
    <s v="18.5"/>
    <s v="Charter"/>
  </r>
  <r>
    <n v="1960"/>
    <n v="400064"/>
    <x v="95"/>
    <s v="Perspectives Chrt  - Joslin"/>
    <x v="4"/>
    <s v="18.5"/>
    <s v="Charter"/>
  </r>
  <r>
    <n v="1960"/>
    <n v="400064"/>
    <x v="95"/>
    <s v="Perspectives Chrt  - Joslin"/>
    <x v="5"/>
    <s v="18.5"/>
    <s v="Charter"/>
  </r>
  <r>
    <n v="1960"/>
    <n v="400064"/>
    <x v="95"/>
    <s v="Perspectives Chrt  - Joslin"/>
    <x v="5"/>
    <s v="18.5"/>
    <s v="Charter"/>
  </r>
  <r>
    <n v="1960"/>
    <n v="400064"/>
    <x v="95"/>
    <s v="Perspectives Chrt  - Joslin"/>
    <x v="5"/>
    <s v="18.5"/>
    <s v="Charter"/>
  </r>
  <r>
    <n v="1960"/>
    <n v="400064"/>
    <x v="95"/>
    <s v="Perspectives Chrt  - Joslin"/>
    <x v="5"/>
    <s v="18.5"/>
    <s v="Charter"/>
  </r>
  <r>
    <n v="1960"/>
    <n v="400064"/>
    <x v="95"/>
    <s v="Perspectives Chrt  - Joslin"/>
    <x v="5"/>
    <s v="18.5"/>
    <s v="Charter"/>
  </r>
  <r>
    <n v="1960"/>
    <n v="400064"/>
    <x v="95"/>
    <s v="Perspectives Chrt  - Joslin"/>
    <x v="5"/>
    <s v="18.5"/>
    <s v="Charter"/>
  </r>
  <r>
    <n v="1960"/>
    <n v="400064"/>
    <x v="95"/>
    <s v="Perspectives Chrt  - Joslin"/>
    <x v="5"/>
    <s v="18.5"/>
    <s v="Charter"/>
  </r>
  <r>
    <n v="1960"/>
    <n v="400064"/>
    <x v="95"/>
    <s v="Perspectives Chrt  - Joslin"/>
    <x v="5"/>
    <s v="18.5"/>
    <s v="Charter"/>
  </r>
  <r>
    <n v="1960"/>
    <n v="400064"/>
    <x v="95"/>
    <s v="Perspectives Chrt  - Joslin"/>
    <x v="5"/>
    <s v="18.5"/>
    <s v="Charter"/>
  </r>
  <r>
    <n v="1960"/>
    <n v="400064"/>
    <x v="95"/>
    <s v="Perspectives Chrt  - Joslin"/>
    <x v="5"/>
    <s v="18.5"/>
    <s v="Charter"/>
  </r>
  <r>
    <n v="1960"/>
    <n v="400064"/>
    <x v="95"/>
    <s v="Perspectives Chrt  - Joslin"/>
    <x v="6"/>
    <s v="18.5"/>
    <s v="Charter"/>
  </r>
  <r>
    <n v="1960"/>
    <n v="400064"/>
    <x v="95"/>
    <s v="Perspectives Chrt  - Joslin"/>
    <x v="6"/>
    <s v="18.5"/>
    <s v="Charter"/>
  </r>
  <r>
    <n v="1960"/>
    <n v="400064"/>
    <x v="95"/>
    <s v="Perspectives Chrt  - Joslin"/>
    <x v="6"/>
    <s v="18.5"/>
    <s v="Charter"/>
  </r>
  <r>
    <n v="1960"/>
    <n v="400064"/>
    <x v="95"/>
    <s v="Perspectives Chrt  - Joslin"/>
    <x v="7"/>
    <s v="18.5"/>
    <s v="Charter"/>
  </r>
  <r>
    <n v="1960"/>
    <n v="400064"/>
    <x v="95"/>
    <s v="Perspectives Chrt  - Joslin"/>
    <x v="7"/>
    <s v="18.5"/>
    <s v="Charter"/>
  </r>
  <r>
    <n v="1960"/>
    <n v="400064"/>
    <x v="95"/>
    <s v="Perspectives Chrt  - Joslin"/>
    <x v="7"/>
    <s v="18.5"/>
    <s v="Charter"/>
  </r>
  <r>
    <n v="1960"/>
    <n v="400064"/>
    <x v="95"/>
    <s v="Perspectives Chrt  - Joslin"/>
    <x v="7"/>
    <s v="18.5"/>
    <s v="Charter"/>
  </r>
  <r>
    <n v="1960"/>
    <n v="400064"/>
    <x v="95"/>
    <s v="Perspectives Chrt  - Joslin"/>
    <x v="7"/>
    <s v="18.5"/>
    <s v="Charter"/>
  </r>
  <r>
    <n v="1960"/>
    <n v="400064"/>
    <x v="95"/>
    <s v="Perspectives Chrt  - Joslin"/>
    <x v="7"/>
    <s v="18.5"/>
    <s v="Charter"/>
  </r>
  <r>
    <n v="1960"/>
    <n v="400064"/>
    <x v="95"/>
    <s v="Perspectives Chrt  - Joslin"/>
    <x v="7"/>
    <s v="18.5"/>
    <s v="Charter"/>
  </r>
  <r>
    <n v="1960"/>
    <n v="400064"/>
    <x v="95"/>
    <s v="Perspectives Chrt  - Joslin"/>
    <x v="7"/>
    <s v="18.5"/>
    <s v="Charter"/>
  </r>
  <r>
    <n v="1960"/>
    <n v="400064"/>
    <x v="95"/>
    <s v="Perspectives Chrt  - Joslin"/>
    <x v="7"/>
    <s v="18.5"/>
    <s v="Charter"/>
  </r>
  <r>
    <n v="1960"/>
    <n v="400064"/>
    <x v="95"/>
    <s v="Perspectives Chrt  - Joslin"/>
    <x v="7"/>
    <s v="18.5"/>
    <s v="Charter"/>
  </r>
  <r>
    <n v="1960"/>
    <n v="400064"/>
    <x v="95"/>
    <s v="Perspectives Chrt  - Joslin"/>
    <x v="8"/>
    <s v="18.5"/>
    <s v="Charter"/>
  </r>
  <r>
    <n v="1960"/>
    <n v="400064"/>
    <x v="95"/>
    <s v="Perspectives Chrt  - Joslin"/>
    <x v="8"/>
    <s v="18.5"/>
    <s v="Charter"/>
  </r>
  <r>
    <n v="1960"/>
    <n v="400064"/>
    <x v="95"/>
    <s v="Perspectives Chrt  - Joslin"/>
    <x v="8"/>
    <s v="18.5"/>
    <s v="Charter"/>
  </r>
  <r>
    <n v="1960"/>
    <n v="400064"/>
    <x v="95"/>
    <s v="Perspectives Chrt  - Joslin"/>
    <x v="8"/>
    <s v="18.5"/>
    <s v="Charter"/>
  </r>
  <r>
    <n v="1960"/>
    <n v="400064"/>
    <x v="95"/>
    <s v="Perspectives Chrt  - Joslin"/>
    <x v="8"/>
    <s v="18.5"/>
    <s v="Charter"/>
  </r>
  <r>
    <n v="1960"/>
    <n v="400064"/>
    <x v="95"/>
    <s v="Perspectives Chrt  - Joslin"/>
    <x v="8"/>
    <s v="18.5"/>
    <s v="Charter"/>
  </r>
  <r>
    <n v="1960"/>
    <n v="400064"/>
    <x v="95"/>
    <s v="Perspectives Chrt  - Joslin"/>
    <x v="8"/>
    <s v="18.5"/>
    <s v="Charter"/>
  </r>
  <r>
    <n v="1960"/>
    <n v="400064"/>
    <x v="95"/>
    <s v="Perspectives Chrt  - Joslin"/>
    <x v="9"/>
    <s v="18.5"/>
    <s v="Charter"/>
  </r>
  <r>
    <n v="1960"/>
    <n v="400064"/>
    <x v="95"/>
    <s v="Perspectives Chrt  - Joslin"/>
    <x v="9"/>
    <s v="18.5"/>
    <s v="Charter"/>
  </r>
  <r>
    <n v="1960"/>
    <n v="400064"/>
    <x v="95"/>
    <s v="Perspectives Chrt  - Joslin"/>
    <x v="9"/>
    <s v="18.5"/>
    <s v="Charter"/>
  </r>
  <r>
    <n v="1960"/>
    <n v="400064"/>
    <x v="95"/>
    <s v="Perspectives Chrt  - Joslin"/>
    <x v="9"/>
    <s v="18.5"/>
    <s v="Charter"/>
  </r>
  <r>
    <n v="1960"/>
    <n v="400064"/>
    <x v="95"/>
    <s v="Perspectives Chrt  - Joslin"/>
    <x v="10"/>
    <s v="18.5"/>
    <s v="Charter"/>
  </r>
  <r>
    <n v="1960"/>
    <n v="400064"/>
    <x v="95"/>
    <s v="Perspectives Chrt  - Joslin"/>
    <x v="10"/>
    <s v="18.5"/>
    <s v="Charter"/>
  </r>
  <r>
    <n v="1960"/>
    <n v="400064"/>
    <x v="95"/>
    <s v="Perspectives Chrt  - Joslin"/>
    <x v="11"/>
    <s v="18.5"/>
    <s v="Charter"/>
  </r>
  <r>
    <n v="1510"/>
    <n v="609727"/>
    <x v="96"/>
    <s v="Phillips HS"/>
    <x v="0"/>
    <s v="15.2"/>
    <s v="Turnaround"/>
  </r>
  <r>
    <n v="1510"/>
    <n v="609727"/>
    <x v="96"/>
    <s v="Phillips HS"/>
    <x v="1"/>
    <s v="15.2"/>
    <s v="Turnaround"/>
  </r>
  <r>
    <n v="1510"/>
    <n v="609727"/>
    <x v="96"/>
    <s v="Phillips HS"/>
    <x v="1"/>
    <s v="15.2"/>
    <s v="Turnaround"/>
  </r>
  <r>
    <n v="1510"/>
    <n v="609727"/>
    <x v="96"/>
    <s v="Phillips HS"/>
    <x v="2"/>
    <s v="15.2"/>
    <s v="Turnaround"/>
  </r>
  <r>
    <n v="1510"/>
    <n v="609727"/>
    <x v="96"/>
    <s v="Phillips HS"/>
    <x v="2"/>
    <s v="15.2"/>
    <s v="Turnaround"/>
  </r>
  <r>
    <n v="1510"/>
    <n v="609727"/>
    <x v="96"/>
    <s v="Phillips HS"/>
    <x v="2"/>
    <s v="15.2"/>
    <s v="Turnaround"/>
  </r>
  <r>
    <n v="1510"/>
    <n v="609727"/>
    <x v="96"/>
    <s v="Phillips HS"/>
    <x v="2"/>
    <s v="15.2"/>
    <s v="Turnaround"/>
  </r>
  <r>
    <n v="1510"/>
    <n v="609727"/>
    <x v="96"/>
    <s v="Phillips HS"/>
    <x v="3"/>
    <s v="15.2"/>
    <s v="Turnaround"/>
  </r>
  <r>
    <n v="1510"/>
    <n v="609727"/>
    <x v="96"/>
    <s v="Phillips HS"/>
    <x v="3"/>
    <s v="15.2"/>
    <s v="Turnaround"/>
  </r>
  <r>
    <n v="1510"/>
    <n v="609727"/>
    <x v="96"/>
    <s v="Phillips HS"/>
    <x v="3"/>
    <s v="15.2"/>
    <s v="Turnaround"/>
  </r>
  <r>
    <n v="1510"/>
    <n v="609727"/>
    <x v="96"/>
    <s v="Phillips HS"/>
    <x v="3"/>
    <s v="15.2"/>
    <s v="Turnaround"/>
  </r>
  <r>
    <n v="1510"/>
    <n v="609727"/>
    <x v="96"/>
    <s v="Phillips HS"/>
    <x v="3"/>
    <s v="15.2"/>
    <s v="Turnaround"/>
  </r>
  <r>
    <n v="1510"/>
    <n v="609727"/>
    <x v="96"/>
    <s v="Phillips HS"/>
    <x v="4"/>
    <s v="15.2"/>
    <s v="Turnaround"/>
  </r>
  <r>
    <n v="1510"/>
    <n v="609727"/>
    <x v="96"/>
    <s v="Phillips HS"/>
    <x v="4"/>
    <s v="15.2"/>
    <s v="Turnaround"/>
  </r>
  <r>
    <n v="1510"/>
    <n v="609727"/>
    <x v="96"/>
    <s v="Phillips HS"/>
    <x v="4"/>
    <s v="15.2"/>
    <s v="Turnaround"/>
  </r>
  <r>
    <n v="1510"/>
    <n v="609727"/>
    <x v="96"/>
    <s v="Phillips HS"/>
    <x v="4"/>
    <s v="15.2"/>
    <s v="Turnaround"/>
  </r>
  <r>
    <n v="1510"/>
    <n v="609727"/>
    <x v="96"/>
    <s v="Phillips HS"/>
    <x v="4"/>
    <s v="15.2"/>
    <s v="Turnaround"/>
  </r>
  <r>
    <n v="1510"/>
    <n v="609727"/>
    <x v="96"/>
    <s v="Phillips HS"/>
    <x v="4"/>
    <s v="15.2"/>
    <s v="Turnaround"/>
  </r>
  <r>
    <n v="1510"/>
    <n v="609727"/>
    <x v="96"/>
    <s v="Phillips HS"/>
    <x v="4"/>
    <s v="15.2"/>
    <s v="Turnaround"/>
  </r>
  <r>
    <n v="1510"/>
    <n v="609727"/>
    <x v="96"/>
    <s v="Phillips HS"/>
    <x v="4"/>
    <s v="15.2"/>
    <s v="Turnaround"/>
  </r>
  <r>
    <n v="1510"/>
    <n v="609727"/>
    <x v="96"/>
    <s v="Phillips HS"/>
    <x v="4"/>
    <s v="15.2"/>
    <s v="Turnaround"/>
  </r>
  <r>
    <n v="1510"/>
    <n v="609727"/>
    <x v="96"/>
    <s v="Phillips HS"/>
    <x v="4"/>
    <s v="15.2"/>
    <s v="Turnaround"/>
  </r>
  <r>
    <n v="1510"/>
    <n v="609727"/>
    <x v="96"/>
    <s v="Phillips HS"/>
    <x v="4"/>
    <s v="15.2"/>
    <s v="Turnaround"/>
  </r>
  <r>
    <n v="1510"/>
    <n v="609727"/>
    <x v="96"/>
    <s v="Phillips HS"/>
    <x v="5"/>
    <s v="15.2"/>
    <s v="Turnaround"/>
  </r>
  <r>
    <n v="1510"/>
    <n v="609727"/>
    <x v="96"/>
    <s v="Phillips HS"/>
    <x v="5"/>
    <s v="15.2"/>
    <s v="Turnaround"/>
  </r>
  <r>
    <n v="1510"/>
    <n v="609727"/>
    <x v="96"/>
    <s v="Phillips HS"/>
    <x v="5"/>
    <s v="15.2"/>
    <s v="Turnaround"/>
  </r>
  <r>
    <n v="1510"/>
    <n v="609727"/>
    <x v="96"/>
    <s v="Phillips HS"/>
    <x v="5"/>
    <s v="15.2"/>
    <s v="Turnaround"/>
  </r>
  <r>
    <n v="1510"/>
    <n v="609727"/>
    <x v="96"/>
    <s v="Phillips HS"/>
    <x v="5"/>
    <s v="15.2"/>
    <s v="Turnaround"/>
  </r>
  <r>
    <n v="1510"/>
    <n v="609727"/>
    <x v="96"/>
    <s v="Phillips HS"/>
    <x v="5"/>
    <s v="15.2"/>
    <s v="Turnaround"/>
  </r>
  <r>
    <n v="1510"/>
    <n v="609727"/>
    <x v="96"/>
    <s v="Phillips HS"/>
    <x v="5"/>
    <s v="15.2"/>
    <s v="Turnaround"/>
  </r>
  <r>
    <n v="1510"/>
    <n v="609727"/>
    <x v="96"/>
    <s v="Phillips HS"/>
    <x v="5"/>
    <s v="15.2"/>
    <s v="Turnaround"/>
  </r>
  <r>
    <n v="1510"/>
    <n v="609727"/>
    <x v="96"/>
    <s v="Phillips HS"/>
    <x v="5"/>
    <s v="15.2"/>
    <s v="Turnaround"/>
  </r>
  <r>
    <n v="1510"/>
    <n v="609727"/>
    <x v="96"/>
    <s v="Phillips HS"/>
    <x v="5"/>
    <s v="15.2"/>
    <s v="Turnaround"/>
  </r>
  <r>
    <n v="1510"/>
    <n v="609727"/>
    <x v="96"/>
    <s v="Phillips HS"/>
    <x v="5"/>
    <s v="15.2"/>
    <s v="Turnaround"/>
  </r>
  <r>
    <n v="1510"/>
    <n v="609727"/>
    <x v="96"/>
    <s v="Phillips HS"/>
    <x v="5"/>
    <s v="15.2"/>
    <s v="Turnaround"/>
  </r>
  <r>
    <n v="1510"/>
    <n v="609727"/>
    <x v="96"/>
    <s v="Phillips HS"/>
    <x v="5"/>
    <s v="15.2"/>
    <s v="Turnaround"/>
  </r>
  <r>
    <n v="1510"/>
    <n v="609727"/>
    <x v="96"/>
    <s v="Phillips HS"/>
    <x v="5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6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7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8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9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0"/>
    <s v="15.2"/>
    <s v="Turnaround"/>
  </r>
  <r>
    <n v="1510"/>
    <n v="609727"/>
    <x v="96"/>
    <s v="Phillips HS"/>
    <x v="11"/>
    <s v="15.2"/>
    <s v="Turnaround"/>
  </r>
  <r>
    <n v="1510"/>
    <n v="609727"/>
    <x v="96"/>
    <s v="Phillips HS"/>
    <x v="11"/>
    <s v="15.2"/>
    <s v="Turnaround"/>
  </r>
  <r>
    <n v="1510"/>
    <n v="609727"/>
    <x v="96"/>
    <s v="Phillips HS"/>
    <x v="11"/>
    <s v="15.2"/>
    <s v="Turnaround"/>
  </r>
  <r>
    <n v="1510"/>
    <n v="609727"/>
    <x v="96"/>
    <s v="Phillips HS"/>
    <x v="11"/>
    <s v="15.2"/>
    <s v="Turnaround"/>
  </r>
  <r>
    <n v="1510"/>
    <n v="609727"/>
    <x v="96"/>
    <s v="Phillips HS"/>
    <x v="11"/>
    <s v="15.2"/>
    <s v="Turnaround"/>
  </r>
  <r>
    <n v="7310"/>
    <n v="610304"/>
    <x v="97"/>
    <s v="Phoenix Mil Acad HS"/>
    <x v="12"/>
    <s v="18.8"/>
    <s v="Performance"/>
  </r>
  <r>
    <n v="7310"/>
    <n v="610304"/>
    <x v="97"/>
    <s v="Phoenix Mil Acad HS"/>
    <x v="12"/>
    <s v="18.8"/>
    <s v="Performance"/>
  </r>
  <r>
    <n v="7310"/>
    <n v="610304"/>
    <x v="97"/>
    <s v="Phoenix Mil Acad HS"/>
    <x v="13"/>
    <s v="18.8"/>
    <s v="Performance"/>
  </r>
  <r>
    <n v="7310"/>
    <n v="610304"/>
    <x v="97"/>
    <s v="Phoenix Mil Acad HS"/>
    <x v="0"/>
    <s v="18.8"/>
    <s v="Performance"/>
  </r>
  <r>
    <n v="7310"/>
    <n v="610304"/>
    <x v="97"/>
    <s v="Phoenix Mil Acad HS"/>
    <x v="0"/>
    <s v="18.8"/>
    <s v="Performance"/>
  </r>
  <r>
    <n v="7310"/>
    <n v="610304"/>
    <x v="97"/>
    <s v="Phoenix Mil Acad HS"/>
    <x v="0"/>
    <s v="18.8"/>
    <s v="Performance"/>
  </r>
  <r>
    <n v="7310"/>
    <n v="610304"/>
    <x v="97"/>
    <s v="Phoenix Mil Acad HS"/>
    <x v="1"/>
    <s v="18.8"/>
    <s v="Performance"/>
  </r>
  <r>
    <n v="7310"/>
    <n v="610304"/>
    <x v="97"/>
    <s v="Phoenix Mil Acad HS"/>
    <x v="1"/>
    <s v="18.8"/>
    <s v="Performance"/>
  </r>
  <r>
    <n v="7310"/>
    <n v="610304"/>
    <x v="97"/>
    <s v="Phoenix Mil Acad HS"/>
    <x v="1"/>
    <s v="18.8"/>
    <s v="Performance"/>
  </r>
  <r>
    <n v="7310"/>
    <n v="610304"/>
    <x v="97"/>
    <s v="Phoenix Mil Acad HS"/>
    <x v="1"/>
    <s v="18.8"/>
    <s v="Performance"/>
  </r>
  <r>
    <n v="7310"/>
    <n v="610304"/>
    <x v="97"/>
    <s v="Phoenix Mil Acad HS"/>
    <x v="1"/>
    <s v="18.8"/>
    <s v="Performance"/>
  </r>
  <r>
    <n v="7310"/>
    <n v="610304"/>
    <x v="97"/>
    <s v="Phoenix Mil Acad HS"/>
    <x v="1"/>
    <s v="18.8"/>
    <s v="Performance"/>
  </r>
  <r>
    <n v="7310"/>
    <n v="610304"/>
    <x v="97"/>
    <s v="Phoenix Mil Acad HS"/>
    <x v="1"/>
    <s v="18.8"/>
    <s v="Performance"/>
  </r>
  <r>
    <n v="7310"/>
    <n v="610304"/>
    <x v="97"/>
    <s v="Phoenix Mil Acad HS"/>
    <x v="1"/>
    <s v="18.8"/>
    <s v="Performance"/>
  </r>
  <r>
    <n v="7310"/>
    <n v="610304"/>
    <x v="97"/>
    <s v="Phoenix Mil Acad HS"/>
    <x v="2"/>
    <s v="18.8"/>
    <s v="Performance"/>
  </r>
  <r>
    <n v="7310"/>
    <n v="610304"/>
    <x v="97"/>
    <s v="Phoenix Mil Acad HS"/>
    <x v="2"/>
    <s v="18.8"/>
    <s v="Performance"/>
  </r>
  <r>
    <n v="7310"/>
    <n v="610304"/>
    <x v="97"/>
    <s v="Phoenix Mil Acad HS"/>
    <x v="2"/>
    <s v="18.8"/>
    <s v="Performance"/>
  </r>
  <r>
    <n v="7310"/>
    <n v="610304"/>
    <x v="97"/>
    <s v="Phoenix Mil Acad HS"/>
    <x v="2"/>
    <s v="18.8"/>
    <s v="Performance"/>
  </r>
  <r>
    <n v="7310"/>
    <n v="610304"/>
    <x v="97"/>
    <s v="Phoenix Mil Acad HS"/>
    <x v="2"/>
    <s v="18.8"/>
    <s v="Performance"/>
  </r>
  <r>
    <n v="7310"/>
    <n v="610304"/>
    <x v="97"/>
    <s v="Phoenix Mil Acad HS"/>
    <x v="2"/>
    <s v="18.8"/>
    <s v="Performance"/>
  </r>
  <r>
    <n v="7310"/>
    <n v="610304"/>
    <x v="97"/>
    <s v="Phoenix Mil Acad HS"/>
    <x v="2"/>
    <s v="18.8"/>
    <s v="Performance"/>
  </r>
  <r>
    <n v="7310"/>
    <n v="610304"/>
    <x v="97"/>
    <s v="Phoenix Mil Acad HS"/>
    <x v="2"/>
    <s v="18.8"/>
    <s v="Performance"/>
  </r>
  <r>
    <n v="7310"/>
    <n v="610304"/>
    <x v="97"/>
    <s v="Phoenix Mil Acad HS"/>
    <x v="2"/>
    <s v="18.8"/>
    <s v="Performance"/>
  </r>
  <r>
    <n v="7310"/>
    <n v="610304"/>
    <x v="97"/>
    <s v="Phoenix Mil Acad HS"/>
    <x v="2"/>
    <s v="18.8"/>
    <s v="Performance"/>
  </r>
  <r>
    <n v="7310"/>
    <n v="610304"/>
    <x v="97"/>
    <s v="Phoenix Mil Acad HS"/>
    <x v="2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3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4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5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6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7"/>
    <s v="18.8"/>
    <s v="Performance"/>
  </r>
  <r>
    <n v="7310"/>
    <n v="610304"/>
    <x v="97"/>
    <s v="Phoenix Mil Acad HS"/>
    <x v="8"/>
    <s v="18.8"/>
    <s v="Performance"/>
  </r>
  <r>
    <n v="7310"/>
    <n v="610304"/>
    <x v="97"/>
    <s v="Phoenix Mil Acad HS"/>
    <x v="8"/>
    <s v="18.8"/>
    <s v="Performance"/>
  </r>
  <r>
    <n v="7310"/>
    <n v="610304"/>
    <x v="97"/>
    <s v="Phoenix Mil Acad HS"/>
    <x v="8"/>
    <s v="18.8"/>
    <s v="Performance"/>
  </r>
  <r>
    <n v="7310"/>
    <n v="610304"/>
    <x v="97"/>
    <s v="Phoenix Mil Acad HS"/>
    <x v="8"/>
    <s v="18.8"/>
    <s v="Performance"/>
  </r>
  <r>
    <n v="7310"/>
    <n v="610304"/>
    <x v="97"/>
    <s v="Phoenix Mil Acad HS"/>
    <x v="8"/>
    <s v="18.8"/>
    <s v="Performance"/>
  </r>
  <r>
    <n v="7310"/>
    <n v="610304"/>
    <x v="97"/>
    <s v="Phoenix Mil Acad HS"/>
    <x v="8"/>
    <s v="18.8"/>
    <s v="Performance"/>
  </r>
  <r>
    <n v="7310"/>
    <n v="610304"/>
    <x v="97"/>
    <s v="Phoenix Mil Acad HS"/>
    <x v="8"/>
    <s v="18.8"/>
    <s v="Performance"/>
  </r>
  <r>
    <n v="7310"/>
    <n v="610304"/>
    <x v="97"/>
    <s v="Phoenix Mil Acad HS"/>
    <x v="8"/>
    <s v="18.8"/>
    <s v="Performance"/>
  </r>
  <r>
    <n v="7310"/>
    <n v="610304"/>
    <x v="97"/>
    <s v="Phoenix Mil Acad HS"/>
    <x v="9"/>
    <s v="18.8"/>
    <s v="Performance"/>
  </r>
  <r>
    <n v="7310"/>
    <n v="610304"/>
    <x v="97"/>
    <s v="Phoenix Mil Acad HS"/>
    <x v="9"/>
    <s v="18.8"/>
    <s v="Performance"/>
  </r>
  <r>
    <n v="7310"/>
    <n v="610304"/>
    <x v="97"/>
    <s v="Phoenix Mil Acad HS"/>
    <x v="9"/>
    <s v="18.8"/>
    <s v="Performance"/>
  </r>
  <r>
    <n v="7310"/>
    <n v="610304"/>
    <x v="97"/>
    <s v="Phoenix Mil Acad HS"/>
    <x v="10"/>
    <s v="18.8"/>
    <s v="Performance"/>
  </r>
  <r>
    <n v="1070"/>
    <n v="609679"/>
    <x v="98"/>
    <s v="Prosser HS"/>
    <x v="12"/>
    <s v="18.3"/>
    <s v=""/>
  </r>
  <r>
    <n v="1070"/>
    <n v="609679"/>
    <x v="98"/>
    <s v="Prosser HS"/>
    <x v="13"/>
    <s v="18.3"/>
    <s v=""/>
  </r>
  <r>
    <n v="1070"/>
    <n v="609679"/>
    <x v="98"/>
    <s v="Prosser HS"/>
    <x v="13"/>
    <s v="18.3"/>
    <s v=""/>
  </r>
  <r>
    <n v="1070"/>
    <n v="609679"/>
    <x v="98"/>
    <s v="Prosser HS"/>
    <x v="0"/>
    <s v="18.3"/>
    <s v=""/>
  </r>
  <r>
    <n v="1070"/>
    <n v="609679"/>
    <x v="98"/>
    <s v="Prosser HS"/>
    <x v="0"/>
    <s v="18.3"/>
    <s v=""/>
  </r>
  <r>
    <n v="1070"/>
    <n v="609679"/>
    <x v="98"/>
    <s v="Prosser HS"/>
    <x v="0"/>
    <s v="18.3"/>
    <s v=""/>
  </r>
  <r>
    <n v="1070"/>
    <n v="609679"/>
    <x v="98"/>
    <s v="Prosser HS"/>
    <x v="0"/>
    <s v="18.3"/>
    <s v=""/>
  </r>
  <r>
    <n v="1070"/>
    <n v="609679"/>
    <x v="98"/>
    <s v="Prosser HS"/>
    <x v="0"/>
    <s v="18.3"/>
    <s v=""/>
  </r>
  <r>
    <n v="1070"/>
    <n v="609679"/>
    <x v="98"/>
    <s v="Prosser HS"/>
    <x v="0"/>
    <s v="18.3"/>
    <s v=""/>
  </r>
  <r>
    <n v="1070"/>
    <n v="609679"/>
    <x v="98"/>
    <s v="Prosser HS"/>
    <x v="0"/>
    <s v="18.3"/>
    <s v=""/>
  </r>
  <r>
    <n v="1070"/>
    <n v="609679"/>
    <x v="98"/>
    <s v="Prosser HS"/>
    <x v="0"/>
    <s v="18.3"/>
    <s v=""/>
  </r>
  <r>
    <n v="1070"/>
    <n v="609679"/>
    <x v="98"/>
    <s v="Prosser HS"/>
    <x v="0"/>
    <s v="18.3"/>
    <s v=""/>
  </r>
  <r>
    <n v="1070"/>
    <n v="609679"/>
    <x v="98"/>
    <s v="Prosser HS"/>
    <x v="0"/>
    <s v="18.3"/>
    <s v=""/>
  </r>
  <r>
    <n v="1070"/>
    <n v="609679"/>
    <x v="98"/>
    <s v="Prosser HS"/>
    <x v="0"/>
    <s v="18.3"/>
    <s v=""/>
  </r>
  <r>
    <n v="1070"/>
    <n v="609679"/>
    <x v="98"/>
    <s v="Prosser HS"/>
    <x v="0"/>
    <s v="18.3"/>
    <s v=""/>
  </r>
  <r>
    <n v="1070"/>
    <n v="609679"/>
    <x v="98"/>
    <s v="Prosser HS"/>
    <x v="0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1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2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3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4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5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6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7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8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9"/>
    <s v="18.3"/>
    <s v=""/>
  </r>
  <r>
    <n v="1070"/>
    <n v="609679"/>
    <x v="98"/>
    <s v="Prosser HS"/>
    <x v="10"/>
    <s v="18.3"/>
    <s v=""/>
  </r>
  <r>
    <n v="1070"/>
    <n v="609679"/>
    <x v="98"/>
    <s v="Prosser HS"/>
    <x v="10"/>
    <s v="18.3"/>
    <s v=""/>
  </r>
  <r>
    <n v="1070"/>
    <n v="609679"/>
    <x v="98"/>
    <s v="Prosser HS"/>
    <x v="10"/>
    <s v="18.3"/>
    <s v=""/>
  </r>
  <r>
    <n v="1070"/>
    <n v="609679"/>
    <x v="98"/>
    <s v="Prosser HS"/>
    <x v="10"/>
    <s v="18.3"/>
    <s v=""/>
  </r>
  <r>
    <n v="1070"/>
    <n v="609679"/>
    <x v="98"/>
    <s v="Prosser HS"/>
    <x v="10"/>
    <s v="18.3"/>
    <s v=""/>
  </r>
  <r>
    <n v="1070"/>
    <n v="609679"/>
    <x v="98"/>
    <s v="Prosser HS"/>
    <x v="10"/>
    <s v="18.3"/>
    <s v=""/>
  </r>
  <r>
    <n v="1070"/>
    <n v="609679"/>
    <x v="98"/>
    <s v="Prosser HS"/>
    <x v="10"/>
    <s v="18.3"/>
    <s v=""/>
  </r>
  <r>
    <n v="1070"/>
    <n v="609679"/>
    <x v="98"/>
    <s v="Prosser HS"/>
    <x v="10"/>
    <s v="18.3"/>
    <s v=""/>
  </r>
  <r>
    <n v="1070"/>
    <n v="609679"/>
    <x v="98"/>
    <s v="Prosser HS"/>
    <x v="11"/>
    <s v="18.3"/>
    <s v=""/>
  </r>
  <r>
    <n v="1070"/>
    <n v="609679"/>
    <x v="98"/>
    <s v="Prosser HS"/>
    <x v="11"/>
    <s v="18.3"/>
    <s v=""/>
  </r>
  <r>
    <n v="7690"/>
    <n v="610334"/>
    <x v="99"/>
    <s v="Raby HS"/>
    <x v="1"/>
    <s v="14.8"/>
    <s v=""/>
  </r>
  <r>
    <n v="7690"/>
    <n v="610334"/>
    <x v="99"/>
    <s v="Raby HS"/>
    <x v="2"/>
    <s v="14.8"/>
    <s v=""/>
  </r>
  <r>
    <n v="7690"/>
    <n v="610334"/>
    <x v="99"/>
    <s v="Raby HS"/>
    <x v="2"/>
    <s v="14.8"/>
    <s v=""/>
  </r>
  <r>
    <n v="7690"/>
    <n v="610334"/>
    <x v="99"/>
    <s v="Raby HS"/>
    <x v="3"/>
    <s v="14.8"/>
    <s v=""/>
  </r>
  <r>
    <n v="7690"/>
    <n v="610334"/>
    <x v="99"/>
    <s v="Raby HS"/>
    <x v="4"/>
    <s v="14.8"/>
    <s v=""/>
  </r>
  <r>
    <n v="7690"/>
    <n v="610334"/>
    <x v="99"/>
    <s v="Raby HS"/>
    <x v="4"/>
    <s v="14.8"/>
    <s v=""/>
  </r>
  <r>
    <n v="7690"/>
    <n v="610334"/>
    <x v="99"/>
    <s v="Raby HS"/>
    <x v="4"/>
    <s v="14.8"/>
    <s v=""/>
  </r>
  <r>
    <n v="7690"/>
    <n v="610334"/>
    <x v="99"/>
    <s v="Raby HS"/>
    <x v="4"/>
    <s v="14.8"/>
    <s v=""/>
  </r>
  <r>
    <n v="7690"/>
    <n v="610334"/>
    <x v="99"/>
    <s v="Raby HS"/>
    <x v="4"/>
    <s v="14.8"/>
    <s v=""/>
  </r>
  <r>
    <n v="7690"/>
    <n v="610334"/>
    <x v="99"/>
    <s v="Raby HS"/>
    <x v="5"/>
    <s v="14.8"/>
    <s v=""/>
  </r>
  <r>
    <n v="7690"/>
    <n v="610334"/>
    <x v="99"/>
    <s v="Raby HS"/>
    <x v="5"/>
    <s v="14.8"/>
    <s v=""/>
  </r>
  <r>
    <n v="7690"/>
    <n v="610334"/>
    <x v="99"/>
    <s v="Raby HS"/>
    <x v="5"/>
    <s v="14.8"/>
    <s v=""/>
  </r>
  <r>
    <n v="7690"/>
    <n v="610334"/>
    <x v="99"/>
    <s v="Raby HS"/>
    <x v="5"/>
    <s v="14.8"/>
    <s v=""/>
  </r>
  <r>
    <n v="7690"/>
    <n v="610334"/>
    <x v="99"/>
    <s v="Raby HS"/>
    <x v="5"/>
    <s v="14.8"/>
    <s v=""/>
  </r>
  <r>
    <n v="7690"/>
    <n v="610334"/>
    <x v="99"/>
    <s v="Raby HS"/>
    <x v="5"/>
    <s v="14.8"/>
    <s v=""/>
  </r>
  <r>
    <n v="7690"/>
    <n v="610334"/>
    <x v="99"/>
    <s v="Raby HS"/>
    <x v="5"/>
    <s v="14.8"/>
    <s v=""/>
  </r>
  <r>
    <n v="7690"/>
    <n v="610334"/>
    <x v="99"/>
    <s v="Raby HS"/>
    <x v="5"/>
    <s v="14.8"/>
    <s v=""/>
  </r>
  <r>
    <n v="7690"/>
    <n v="610334"/>
    <x v="99"/>
    <s v="Raby HS"/>
    <x v="5"/>
    <s v="14.8"/>
    <s v=""/>
  </r>
  <r>
    <n v="7690"/>
    <n v="610334"/>
    <x v="99"/>
    <s v="Raby HS"/>
    <x v="5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6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7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8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9"/>
    <s v="14.8"/>
    <s v=""/>
  </r>
  <r>
    <n v="7690"/>
    <n v="610334"/>
    <x v="99"/>
    <s v="Raby HS"/>
    <x v="10"/>
    <s v="14.8"/>
    <s v=""/>
  </r>
  <r>
    <n v="7690"/>
    <n v="610334"/>
    <x v="99"/>
    <s v="Raby HS"/>
    <x v="10"/>
    <s v="14.8"/>
    <s v=""/>
  </r>
  <r>
    <n v="7690"/>
    <n v="610334"/>
    <x v="99"/>
    <s v="Raby HS"/>
    <x v="10"/>
    <s v="14.8"/>
    <s v=""/>
  </r>
  <r>
    <n v="7690"/>
    <n v="610334"/>
    <x v="99"/>
    <s v="Raby HS"/>
    <x v="10"/>
    <s v="14.8"/>
    <s v=""/>
  </r>
  <r>
    <n v="7690"/>
    <n v="610334"/>
    <x v="99"/>
    <s v="Raby HS"/>
    <x v="10"/>
    <s v="14.8"/>
    <s v=""/>
  </r>
  <r>
    <n v="7690"/>
    <n v="610334"/>
    <x v="99"/>
    <s v="Raby HS"/>
    <x v="10"/>
    <s v="14.8"/>
    <s v=""/>
  </r>
  <r>
    <n v="7690"/>
    <n v="610334"/>
    <x v="99"/>
    <s v="Raby HS"/>
    <x v="10"/>
    <s v="14.8"/>
    <s v=""/>
  </r>
  <r>
    <n v="7690"/>
    <n v="610334"/>
    <x v="99"/>
    <s v="Raby HS"/>
    <x v="10"/>
    <s v="14.8"/>
    <s v=""/>
  </r>
  <r>
    <n v="7690"/>
    <n v="610334"/>
    <x v="99"/>
    <s v="Raby HS"/>
    <x v="10"/>
    <s v="14.8"/>
    <s v=""/>
  </r>
  <r>
    <n v="7690"/>
    <n v="610334"/>
    <x v="99"/>
    <s v="Raby HS"/>
    <x v="10"/>
    <s v="14.8"/>
    <s v=""/>
  </r>
  <r>
    <n v="7690"/>
    <n v="610334"/>
    <x v="99"/>
    <s v="Raby HS"/>
    <x v="10"/>
    <s v="14.8"/>
    <s v=""/>
  </r>
  <r>
    <n v="7690"/>
    <n v="610334"/>
    <x v="99"/>
    <s v="Raby HS"/>
    <x v="11"/>
    <s v="14.8"/>
    <s v=""/>
  </r>
  <r>
    <n v="7690"/>
    <n v="610334"/>
    <x v="99"/>
    <s v="Raby HS"/>
    <x v="11"/>
    <s v="14.8"/>
    <s v=""/>
  </r>
  <r>
    <n v="7690"/>
    <n v="610334"/>
    <x v="99"/>
    <s v="Raby HS"/>
    <x v="15"/>
    <s v="14.8"/>
    <s v=""/>
  </r>
  <r>
    <n v="7690"/>
    <n v="610334"/>
    <x v="99"/>
    <s v="Raby HS"/>
    <x v="15"/>
    <s v="14.8"/>
    <s v=""/>
  </r>
  <r>
    <n v="1110"/>
    <n v="609682"/>
    <x v="100"/>
    <s v="Richards HS"/>
    <x v="13"/>
    <s v="14.6"/>
    <s v=""/>
  </r>
  <r>
    <n v="1110"/>
    <n v="609682"/>
    <x v="100"/>
    <s v="Richards HS"/>
    <x v="1"/>
    <s v="14.6"/>
    <s v=""/>
  </r>
  <r>
    <n v="1110"/>
    <n v="609682"/>
    <x v="100"/>
    <s v="Richards HS"/>
    <x v="2"/>
    <s v="14.6"/>
    <s v=""/>
  </r>
  <r>
    <n v="1110"/>
    <n v="609682"/>
    <x v="100"/>
    <s v="Richards HS"/>
    <x v="2"/>
    <s v="14.6"/>
    <s v=""/>
  </r>
  <r>
    <n v="1110"/>
    <n v="609682"/>
    <x v="100"/>
    <s v="Richards HS"/>
    <x v="3"/>
    <s v="14.6"/>
    <s v=""/>
  </r>
  <r>
    <n v="1110"/>
    <n v="609682"/>
    <x v="100"/>
    <s v="Richards HS"/>
    <x v="3"/>
    <s v="14.6"/>
    <s v=""/>
  </r>
  <r>
    <n v="1110"/>
    <n v="609682"/>
    <x v="100"/>
    <s v="Richards HS"/>
    <x v="4"/>
    <s v="14.6"/>
    <s v=""/>
  </r>
  <r>
    <n v="1110"/>
    <n v="609682"/>
    <x v="100"/>
    <s v="Richards HS"/>
    <x v="4"/>
    <s v="14.6"/>
    <s v=""/>
  </r>
  <r>
    <n v="1110"/>
    <n v="609682"/>
    <x v="100"/>
    <s v="Richards HS"/>
    <x v="5"/>
    <s v="14.6"/>
    <s v=""/>
  </r>
  <r>
    <n v="1110"/>
    <n v="609682"/>
    <x v="100"/>
    <s v="Richards HS"/>
    <x v="5"/>
    <s v="14.6"/>
    <s v=""/>
  </r>
  <r>
    <n v="1110"/>
    <n v="609682"/>
    <x v="100"/>
    <s v="Richards HS"/>
    <x v="5"/>
    <s v="14.6"/>
    <s v=""/>
  </r>
  <r>
    <n v="1110"/>
    <n v="609682"/>
    <x v="100"/>
    <s v="Richards HS"/>
    <x v="5"/>
    <s v="14.6"/>
    <s v=""/>
  </r>
  <r>
    <n v="1110"/>
    <n v="609682"/>
    <x v="100"/>
    <s v="Richards HS"/>
    <x v="5"/>
    <s v="14.6"/>
    <s v=""/>
  </r>
  <r>
    <n v="1110"/>
    <n v="609682"/>
    <x v="100"/>
    <s v="Richards HS"/>
    <x v="5"/>
    <s v="14.6"/>
    <s v=""/>
  </r>
  <r>
    <n v="1110"/>
    <n v="609682"/>
    <x v="100"/>
    <s v="Richards HS"/>
    <x v="5"/>
    <s v="14.6"/>
    <s v=""/>
  </r>
  <r>
    <n v="1110"/>
    <n v="609682"/>
    <x v="100"/>
    <s v="Richards HS"/>
    <x v="5"/>
    <s v="14.6"/>
    <s v=""/>
  </r>
  <r>
    <n v="1110"/>
    <n v="609682"/>
    <x v="100"/>
    <s v="Richards HS"/>
    <x v="5"/>
    <s v="14.6"/>
    <s v=""/>
  </r>
  <r>
    <n v="1110"/>
    <n v="609682"/>
    <x v="100"/>
    <s v="Richards HS"/>
    <x v="5"/>
    <s v="14.6"/>
    <s v=""/>
  </r>
  <r>
    <n v="1110"/>
    <n v="609682"/>
    <x v="100"/>
    <s v="Richards HS"/>
    <x v="5"/>
    <s v="14.6"/>
    <s v=""/>
  </r>
  <r>
    <n v="1110"/>
    <n v="609682"/>
    <x v="100"/>
    <s v="Richards HS"/>
    <x v="6"/>
    <s v="14.6"/>
    <s v=""/>
  </r>
  <r>
    <n v="1110"/>
    <n v="609682"/>
    <x v="100"/>
    <s v="Richards HS"/>
    <x v="6"/>
    <s v="14.6"/>
    <s v=""/>
  </r>
  <r>
    <n v="1110"/>
    <n v="609682"/>
    <x v="100"/>
    <s v="Richards HS"/>
    <x v="6"/>
    <s v="14.6"/>
    <s v=""/>
  </r>
  <r>
    <n v="1110"/>
    <n v="609682"/>
    <x v="100"/>
    <s v="Richards HS"/>
    <x v="6"/>
    <s v="14.6"/>
    <s v=""/>
  </r>
  <r>
    <n v="1110"/>
    <n v="609682"/>
    <x v="100"/>
    <s v="Richards HS"/>
    <x v="6"/>
    <s v="14.6"/>
    <s v=""/>
  </r>
  <r>
    <n v="1110"/>
    <n v="609682"/>
    <x v="100"/>
    <s v="Richards HS"/>
    <x v="6"/>
    <s v="14.6"/>
    <s v=""/>
  </r>
  <r>
    <n v="1110"/>
    <n v="609682"/>
    <x v="100"/>
    <s v="Richards HS"/>
    <x v="6"/>
    <s v="14.6"/>
    <s v=""/>
  </r>
  <r>
    <n v="1110"/>
    <n v="609682"/>
    <x v="100"/>
    <s v="Richards HS"/>
    <x v="6"/>
    <s v="14.6"/>
    <s v=""/>
  </r>
  <r>
    <n v="1110"/>
    <n v="609682"/>
    <x v="100"/>
    <s v="Richards HS"/>
    <x v="6"/>
    <s v="14.6"/>
    <s v=""/>
  </r>
  <r>
    <n v="1110"/>
    <n v="609682"/>
    <x v="100"/>
    <s v="Richards HS"/>
    <x v="6"/>
    <s v="14.6"/>
    <s v=""/>
  </r>
  <r>
    <n v="1110"/>
    <n v="609682"/>
    <x v="100"/>
    <s v="Richards HS"/>
    <x v="6"/>
    <s v="14.6"/>
    <s v=""/>
  </r>
  <r>
    <n v="1110"/>
    <n v="609682"/>
    <x v="100"/>
    <s v="Richards HS"/>
    <x v="6"/>
    <s v="14.6"/>
    <s v=""/>
  </r>
  <r>
    <n v="1110"/>
    <n v="609682"/>
    <x v="100"/>
    <s v="Richards HS"/>
    <x v="6"/>
    <s v="14.6"/>
    <s v=""/>
  </r>
  <r>
    <n v="1110"/>
    <n v="609682"/>
    <x v="100"/>
    <s v="Richards HS"/>
    <x v="6"/>
    <s v="14.6"/>
    <s v=""/>
  </r>
  <r>
    <n v="1110"/>
    <n v="609682"/>
    <x v="100"/>
    <s v="Richards HS"/>
    <x v="7"/>
    <s v="14.6"/>
    <s v=""/>
  </r>
  <r>
    <n v="1110"/>
    <n v="609682"/>
    <x v="100"/>
    <s v="Richards HS"/>
    <x v="7"/>
    <s v="14.6"/>
    <s v=""/>
  </r>
  <r>
    <n v="1110"/>
    <n v="609682"/>
    <x v="100"/>
    <s v="Richards HS"/>
    <x v="7"/>
    <s v="14.6"/>
    <s v=""/>
  </r>
  <r>
    <n v="1110"/>
    <n v="609682"/>
    <x v="100"/>
    <s v="Richards HS"/>
    <x v="7"/>
    <s v="14.6"/>
    <s v=""/>
  </r>
  <r>
    <n v="1110"/>
    <n v="609682"/>
    <x v="100"/>
    <s v="Richards HS"/>
    <x v="7"/>
    <s v="14.6"/>
    <s v=""/>
  </r>
  <r>
    <n v="1110"/>
    <n v="609682"/>
    <x v="100"/>
    <s v="Richards HS"/>
    <x v="7"/>
    <s v="14.6"/>
    <s v=""/>
  </r>
  <r>
    <n v="1110"/>
    <n v="609682"/>
    <x v="100"/>
    <s v="Richards HS"/>
    <x v="7"/>
    <s v="14.6"/>
    <s v=""/>
  </r>
  <r>
    <n v="1110"/>
    <n v="609682"/>
    <x v="100"/>
    <s v="Richards HS"/>
    <x v="7"/>
    <s v="14.6"/>
    <s v=""/>
  </r>
  <r>
    <n v="1110"/>
    <n v="609682"/>
    <x v="100"/>
    <s v="Richards HS"/>
    <x v="7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8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9"/>
    <s v="14.6"/>
    <s v=""/>
  </r>
  <r>
    <n v="1110"/>
    <n v="609682"/>
    <x v="100"/>
    <s v="Richards HS"/>
    <x v="10"/>
    <s v="14.6"/>
    <s v=""/>
  </r>
  <r>
    <n v="1110"/>
    <n v="609682"/>
    <x v="100"/>
    <s v="Richards HS"/>
    <x v="10"/>
    <s v="14.6"/>
    <s v=""/>
  </r>
  <r>
    <n v="1110"/>
    <n v="609682"/>
    <x v="100"/>
    <s v="Richards HS"/>
    <x v="10"/>
    <s v="14.6"/>
    <s v=""/>
  </r>
  <r>
    <n v="1110"/>
    <n v="609682"/>
    <x v="100"/>
    <s v="Richards HS"/>
    <x v="10"/>
    <s v="14.6"/>
    <s v=""/>
  </r>
  <r>
    <n v="1110"/>
    <n v="609682"/>
    <x v="100"/>
    <s v="Richards HS"/>
    <x v="10"/>
    <s v="14.6"/>
    <s v=""/>
  </r>
  <r>
    <n v="1110"/>
    <n v="609682"/>
    <x v="100"/>
    <s v="Richards HS"/>
    <x v="10"/>
    <s v="14.6"/>
    <s v=""/>
  </r>
  <r>
    <n v="1110"/>
    <n v="609682"/>
    <x v="100"/>
    <s v="Richards HS"/>
    <x v="10"/>
    <s v="14.6"/>
    <s v=""/>
  </r>
  <r>
    <n v="1110"/>
    <n v="609682"/>
    <x v="100"/>
    <s v="Richards HS"/>
    <x v="10"/>
    <s v="14.6"/>
    <s v=""/>
  </r>
  <r>
    <n v="1110"/>
    <n v="609682"/>
    <x v="100"/>
    <s v="Richards HS"/>
    <x v="10"/>
    <s v="14.6"/>
    <s v=""/>
  </r>
  <r>
    <n v="1110"/>
    <n v="609682"/>
    <x v="100"/>
    <s v="Richards HS"/>
    <x v="11"/>
    <s v="14.6"/>
    <s v=""/>
  </r>
  <r>
    <n v="1110"/>
    <n v="609682"/>
    <x v="100"/>
    <s v="Richards HS"/>
    <x v="11"/>
    <s v="14.6"/>
    <s v=""/>
  </r>
  <r>
    <n v="1110"/>
    <n v="609682"/>
    <x v="100"/>
    <s v="Richards HS"/>
    <x v="15"/>
    <s v="14.6"/>
    <s v=""/>
  </r>
  <r>
    <n v="7140"/>
    <n v="610390"/>
    <x v="101"/>
    <s v="Rickover Naval HS"/>
    <x v="14"/>
    <s v="18.7"/>
    <s v="Performance"/>
  </r>
  <r>
    <n v="7140"/>
    <n v="610390"/>
    <x v="101"/>
    <s v="Rickover Naval HS"/>
    <x v="12"/>
    <s v="18.7"/>
    <s v="Performance"/>
  </r>
  <r>
    <n v="7140"/>
    <n v="610390"/>
    <x v="101"/>
    <s v="Rickover Naval HS"/>
    <x v="12"/>
    <s v="18.7"/>
    <s v="Performance"/>
  </r>
  <r>
    <n v="7140"/>
    <n v="610390"/>
    <x v="101"/>
    <s v="Rickover Naval HS"/>
    <x v="12"/>
    <s v="18.7"/>
    <s v="Performance"/>
  </r>
  <r>
    <n v="7140"/>
    <n v="610390"/>
    <x v="101"/>
    <s v="Rickover Naval HS"/>
    <x v="13"/>
    <s v="18.7"/>
    <s v="Performance"/>
  </r>
  <r>
    <n v="7140"/>
    <n v="610390"/>
    <x v="101"/>
    <s v="Rickover Naval HS"/>
    <x v="13"/>
    <s v="18.7"/>
    <s v="Performance"/>
  </r>
  <r>
    <n v="7140"/>
    <n v="610390"/>
    <x v="101"/>
    <s v="Rickover Naval HS"/>
    <x v="0"/>
    <s v="18.7"/>
    <s v="Performance"/>
  </r>
  <r>
    <n v="7140"/>
    <n v="610390"/>
    <x v="101"/>
    <s v="Rickover Naval HS"/>
    <x v="0"/>
    <s v="18.7"/>
    <s v="Performance"/>
  </r>
  <r>
    <n v="7140"/>
    <n v="610390"/>
    <x v="101"/>
    <s v="Rickover Naval HS"/>
    <x v="0"/>
    <s v="18.7"/>
    <s v="Performance"/>
  </r>
  <r>
    <n v="7140"/>
    <n v="610390"/>
    <x v="101"/>
    <s v="Rickover Naval HS"/>
    <x v="0"/>
    <s v="18.7"/>
    <s v="Performance"/>
  </r>
  <r>
    <n v="7140"/>
    <n v="610390"/>
    <x v="101"/>
    <s v="Rickover Naval HS"/>
    <x v="1"/>
    <s v="18.7"/>
    <s v="Performance"/>
  </r>
  <r>
    <n v="7140"/>
    <n v="610390"/>
    <x v="101"/>
    <s v="Rickover Naval HS"/>
    <x v="1"/>
    <s v="18.7"/>
    <s v="Performance"/>
  </r>
  <r>
    <n v="7140"/>
    <n v="610390"/>
    <x v="101"/>
    <s v="Rickover Naval HS"/>
    <x v="1"/>
    <s v="18.7"/>
    <s v="Performance"/>
  </r>
  <r>
    <n v="7140"/>
    <n v="610390"/>
    <x v="101"/>
    <s v="Rickover Naval HS"/>
    <x v="1"/>
    <s v="18.7"/>
    <s v="Performance"/>
  </r>
  <r>
    <n v="7140"/>
    <n v="610390"/>
    <x v="101"/>
    <s v="Rickover Naval HS"/>
    <x v="1"/>
    <s v="18.7"/>
    <s v="Performance"/>
  </r>
  <r>
    <n v="7140"/>
    <n v="610390"/>
    <x v="101"/>
    <s v="Rickover Naval HS"/>
    <x v="1"/>
    <s v="18.7"/>
    <s v="Performance"/>
  </r>
  <r>
    <n v="7140"/>
    <n v="610390"/>
    <x v="101"/>
    <s v="Rickover Naval HS"/>
    <x v="1"/>
    <s v="18.7"/>
    <s v="Performance"/>
  </r>
  <r>
    <n v="7140"/>
    <n v="610390"/>
    <x v="101"/>
    <s v="Rickover Naval HS"/>
    <x v="1"/>
    <s v="18.7"/>
    <s v="Performance"/>
  </r>
  <r>
    <n v="7140"/>
    <n v="610390"/>
    <x v="101"/>
    <s v="Rickover Naval HS"/>
    <x v="1"/>
    <s v="18.7"/>
    <s v="Performance"/>
  </r>
  <r>
    <n v="7140"/>
    <n v="610390"/>
    <x v="101"/>
    <s v="Rickover Naval HS"/>
    <x v="1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2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3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4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5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6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7"/>
    <s v="18.7"/>
    <s v="Performance"/>
  </r>
  <r>
    <n v="7140"/>
    <n v="610390"/>
    <x v="101"/>
    <s v="Rickover Naval HS"/>
    <x v="8"/>
    <s v="18.7"/>
    <s v="Performance"/>
  </r>
  <r>
    <n v="7140"/>
    <n v="610390"/>
    <x v="101"/>
    <s v="Rickover Naval HS"/>
    <x v="8"/>
    <s v="18.7"/>
    <s v="Performance"/>
  </r>
  <r>
    <n v="7140"/>
    <n v="610390"/>
    <x v="101"/>
    <s v="Rickover Naval HS"/>
    <x v="8"/>
    <s v="18.7"/>
    <s v="Performance"/>
  </r>
  <r>
    <n v="7140"/>
    <n v="610390"/>
    <x v="101"/>
    <s v="Rickover Naval HS"/>
    <x v="8"/>
    <s v="18.7"/>
    <s v="Performance"/>
  </r>
  <r>
    <n v="7140"/>
    <n v="610390"/>
    <x v="101"/>
    <s v="Rickover Naval HS"/>
    <x v="8"/>
    <s v="18.7"/>
    <s v="Performance"/>
  </r>
  <r>
    <n v="7140"/>
    <n v="610390"/>
    <x v="101"/>
    <s v="Rickover Naval HS"/>
    <x v="8"/>
    <s v="18.7"/>
    <s v="Performance"/>
  </r>
  <r>
    <n v="7140"/>
    <n v="610390"/>
    <x v="101"/>
    <s v="Rickover Naval HS"/>
    <x v="8"/>
    <s v="18.7"/>
    <s v="Performance"/>
  </r>
  <r>
    <n v="7140"/>
    <n v="610390"/>
    <x v="101"/>
    <s v="Rickover Naval HS"/>
    <x v="8"/>
    <s v="18.7"/>
    <s v="Performance"/>
  </r>
  <r>
    <n v="7140"/>
    <n v="610390"/>
    <x v="101"/>
    <s v="Rickover Naval HS"/>
    <x v="9"/>
    <s v="18.7"/>
    <s v="Performance"/>
  </r>
  <r>
    <n v="7140"/>
    <n v="610390"/>
    <x v="101"/>
    <s v="Rickover Naval HS"/>
    <x v="9"/>
    <s v="18.7"/>
    <s v="Performance"/>
  </r>
  <r>
    <n v="7140"/>
    <n v="610390"/>
    <x v="101"/>
    <s v="Rickover Naval HS"/>
    <x v="9"/>
    <s v="18.7"/>
    <s v="Performance"/>
  </r>
  <r>
    <n v="7140"/>
    <n v="610390"/>
    <x v="101"/>
    <s v="Rickover Naval HS"/>
    <x v="9"/>
    <s v="18.7"/>
    <s v="Performance"/>
  </r>
  <r>
    <n v="7140"/>
    <n v="610390"/>
    <x v="101"/>
    <s v="Rickover Naval HS"/>
    <x v="9"/>
    <s v="18.7"/>
    <s v="Performance"/>
  </r>
  <r>
    <n v="7140"/>
    <n v="610390"/>
    <x v="101"/>
    <s v="Rickover Naval HS"/>
    <x v="9"/>
    <s v="18.7"/>
    <s v="Performance"/>
  </r>
  <r>
    <n v="7140"/>
    <n v="610390"/>
    <x v="101"/>
    <s v="Rickover Naval HS"/>
    <x v="9"/>
    <s v="18.7"/>
    <s v="Performance"/>
  </r>
  <r>
    <n v="1320"/>
    <n v="609707"/>
    <x v="102"/>
    <s v="Robeson HS"/>
    <x v="3"/>
    <s v="13.4"/>
    <s v=""/>
  </r>
  <r>
    <n v="1320"/>
    <n v="609707"/>
    <x v="102"/>
    <s v="Robeson HS"/>
    <x v="3"/>
    <s v="13.4"/>
    <s v=""/>
  </r>
  <r>
    <n v="1320"/>
    <n v="609707"/>
    <x v="102"/>
    <s v="Robeson HS"/>
    <x v="5"/>
    <s v="13.4"/>
    <s v=""/>
  </r>
  <r>
    <n v="1320"/>
    <n v="609707"/>
    <x v="102"/>
    <s v="Robeson HS"/>
    <x v="5"/>
    <s v="13.4"/>
    <s v=""/>
  </r>
  <r>
    <n v="1320"/>
    <n v="609707"/>
    <x v="102"/>
    <s v="Robeson HS"/>
    <x v="6"/>
    <s v="13.4"/>
    <s v=""/>
  </r>
  <r>
    <n v="1320"/>
    <n v="609707"/>
    <x v="102"/>
    <s v="Robeson HS"/>
    <x v="6"/>
    <s v="13.4"/>
    <s v=""/>
  </r>
  <r>
    <n v="1320"/>
    <n v="609707"/>
    <x v="102"/>
    <s v="Robeson HS"/>
    <x v="6"/>
    <s v="13.4"/>
    <s v=""/>
  </r>
  <r>
    <n v="1320"/>
    <n v="609707"/>
    <x v="102"/>
    <s v="Robeson HS"/>
    <x v="6"/>
    <s v="13.4"/>
    <s v=""/>
  </r>
  <r>
    <n v="1320"/>
    <n v="609707"/>
    <x v="102"/>
    <s v="Robeson HS"/>
    <x v="7"/>
    <s v="13.4"/>
    <s v=""/>
  </r>
  <r>
    <n v="1320"/>
    <n v="609707"/>
    <x v="102"/>
    <s v="Robeson HS"/>
    <x v="7"/>
    <s v="13.4"/>
    <s v=""/>
  </r>
  <r>
    <n v="1320"/>
    <n v="609707"/>
    <x v="102"/>
    <s v="Robeson HS"/>
    <x v="7"/>
    <s v="13.4"/>
    <s v=""/>
  </r>
  <r>
    <n v="1320"/>
    <n v="609707"/>
    <x v="102"/>
    <s v="Robeson HS"/>
    <x v="7"/>
    <s v="13.4"/>
    <s v=""/>
  </r>
  <r>
    <n v="1320"/>
    <n v="609707"/>
    <x v="102"/>
    <s v="Robeson HS"/>
    <x v="7"/>
    <s v="13.4"/>
    <s v=""/>
  </r>
  <r>
    <n v="1320"/>
    <n v="609707"/>
    <x v="102"/>
    <s v="Robeson HS"/>
    <x v="7"/>
    <s v="13.4"/>
    <s v=""/>
  </r>
  <r>
    <n v="1320"/>
    <n v="609707"/>
    <x v="102"/>
    <s v="Robeson HS"/>
    <x v="7"/>
    <s v="13.4"/>
    <s v=""/>
  </r>
  <r>
    <n v="1320"/>
    <n v="609707"/>
    <x v="102"/>
    <s v="Robeson HS"/>
    <x v="7"/>
    <s v="13.4"/>
    <s v=""/>
  </r>
  <r>
    <n v="1320"/>
    <n v="609707"/>
    <x v="102"/>
    <s v="Robeson HS"/>
    <x v="7"/>
    <s v="13.4"/>
    <s v=""/>
  </r>
  <r>
    <n v="1320"/>
    <n v="609707"/>
    <x v="102"/>
    <s v="Robeson HS"/>
    <x v="7"/>
    <s v="13.4"/>
    <s v=""/>
  </r>
  <r>
    <n v="1320"/>
    <n v="609707"/>
    <x v="102"/>
    <s v="Robeson HS"/>
    <x v="7"/>
    <s v="13.4"/>
    <s v=""/>
  </r>
  <r>
    <n v="1320"/>
    <n v="609707"/>
    <x v="102"/>
    <s v="Robeson HS"/>
    <x v="7"/>
    <s v="13.4"/>
    <s v=""/>
  </r>
  <r>
    <n v="1320"/>
    <n v="609707"/>
    <x v="102"/>
    <s v="Robeson HS"/>
    <x v="7"/>
    <s v="13.4"/>
    <s v=""/>
  </r>
  <r>
    <n v="1320"/>
    <n v="609707"/>
    <x v="102"/>
    <s v="Robeson HS"/>
    <x v="8"/>
    <s v="13.4"/>
    <s v=""/>
  </r>
  <r>
    <n v="1320"/>
    <n v="609707"/>
    <x v="102"/>
    <s v="Robeson HS"/>
    <x v="8"/>
    <s v="13.4"/>
    <s v=""/>
  </r>
  <r>
    <n v="1320"/>
    <n v="609707"/>
    <x v="102"/>
    <s v="Robeson HS"/>
    <x v="8"/>
    <s v="13.4"/>
    <s v=""/>
  </r>
  <r>
    <n v="1320"/>
    <n v="609707"/>
    <x v="102"/>
    <s v="Robeson HS"/>
    <x v="8"/>
    <s v="13.4"/>
    <s v=""/>
  </r>
  <r>
    <n v="1320"/>
    <n v="609707"/>
    <x v="102"/>
    <s v="Robeson HS"/>
    <x v="8"/>
    <s v="13.4"/>
    <s v=""/>
  </r>
  <r>
    <n v="1320"/>
    <n v="609707"/>
    <x v="102"/>
    <s v="Robeson HS"/>
    <x v="8"/>
    <s v="13.4"/>
    <s v=""/>
  </r>
  <r>
    <n v="1320"/>
    <n v="609707"/>
    <x v="102"/>
    <s v="Robeson HS"/>
    <x v="8"/>
    <s v="13.4"/>
    <s v=""/>
  </r>
  <r>
    <n v="1320"/>
    <n v="609707"/>
    <x v="102"/>
    <s v="Robeson HS"/>
    <x v="8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9"/>
    <s v="13.4"/>
    <s v=""/>
  </r>
  <r>
    <n v="1320"/>
    <n v="609707"/>
    <x v="102"/>
    <s v="Robeson HS"/>
    <x v="10"/>
    <s v="13.4"/>
    <s v=""/>
  </r>
  <r>
    <n v="1320"/>
    <n v="609707"/>
    <x v="102"/>
    <s v="Robeson HS"/>
    <x v="10"/>
    <s v="13.4"/>
    <s v=""/>
  </r>
  <r>
    <n v="1320"/>
    <n v="609707"/>
    <x v="102"/>
    <s v="Robeson HS"/>
    <x v="10"/>
    <s v="13.4"/>
    <s v=""/>
  </r>
  <r>
    <n v="1320"/>
    <n v="609707"/>
    <x v="102"/>
    <s v="Robeson HS"/>
    <x v="10"/>
    <s v="13.4"/>
    <s v=""/>
  </r>
  <r>
    <n v="1320"/>
    <n v="609707"/>
    <x v="102"/>
    <s v="Robeson HS"/>
    <x v="10"/>
    <s v="13.4"/>
    <s v=""/>
  </r>
  <r>
    <n v="1320"/>
    <n v="609707"/>
    <x v="102"/>
    <s v="Robeson HS"/>
    <x v="10"/>
    <s v="13.4"/>
    <s v=""/>
  </r>
  <r>
    <n v="1320"/>
    <n v="609707"/>
    <x v="102"/>
    <s v="Robeson HS"/>
    <x v="10"/>
    <s v="13.4"/>
    <s v=""/>
  </r>
  <r>
    <n v="1320"/>
    <n v="609707"/>
    <x v="102"/>
    <s v="Robeson HS"/>
    <x v="10"/>
    <s v="13.4"/>
    <s v=""/>
  </r>
  <r>
    <n v="1320"/>
    <n v="609707"/>
    <x v="102"/>
    <s v="Robeson HS"/>
    <x v="10"/>
    <s v="13.4"/>
    <s v=""/>
  </r>
  <r>
    <n v="1320"/>
    <n v="609707"/>
    <x v="102"/>
    <s v="Robeson HS"/>
    <x v="10"/>
    <s v="13.4"/>
    <s v=""/>
  </r>
  <r>
    <n v="1320"/>
    <n v="609707"/>
    <x v="102"/>
    <s v="Robeson HS"/>
    <x v="11"/>
    <s v="13.4"/>
    <s v=""/>
  </r>
  <r>
    <n v="1320"/>
    <n v="609707"/>
    <x v="102"/>
    <s v="Robeson HS"/>
    <x v="11"/>
    <s v="13.4"/>
    <s v=""/>
  </r>
  <r>
    <n v="1320"/>
    <n v="609707"/>
    <x v="102"/>
    <s v="Robeson HS"/>
    <x v="11"/>
    <s v="13.4"/>
    <s v=""/>
  </r>
  <r>
    <n v="1320"/>
    <n v="609707"/>
    <x v="102"/>
    <s v="Robeson HS"/>
    <x v="15"/>
    <s v="13.4"/>
    <s v=""/>
  </r>
  <r>
    <n v="1320"/>
    <n v="609707"/>
    <x v="102"/>
    <s v="Robeson HS"/>
    <x v="15"/>
    <s v="13.4"/>
    <s v=""/>
  </r>
  <r>
    <n v="1320"/>
    <n v="609707"/>
    <x v="102"/>
    <s v="Robeson HS"/>
    <x v="16"/>
    <s v="13.4"/>
    <s v=""/>
  </r>
  <r>
    <n v="1520"/>
    <n v="609728"/>
    <x v="103"/>
    <s v="Roosevelt HS"/>
    <x v="20"/>
    <s v="15.6"/>
    <s v=""/>
  </r>
  <r>
    <n v="1520"/>
    <n v="609728"/>
    <x v="103"/>
    <s v="Roosevelt HS"/>
    <x v="12"/>
    <s v="15.6"/>
    <s v=""/>
  </r>
  <r>
    <n v="1520"/>
    <n v="609728"/>
    <x v="103"/>
    <s v="Roosevelt HS"/>
    <x v="13"/>
    <s v="15.6"/>
    <s v=""/>
  </r>
  <r>
    <n v="1520"/>
    <n v="609728"/>
    <x v="103"/>
    <s v="Roosevelt HS"/>
    <x v="0"/>
    <s v="15.6"/>
    <s v=""/>
  </r>
  <r>
    <n v="1520"/>
    <n v="609728"/>
    <x v="103"/>
    <s v="Roosevelt HS"/>
    <x v="0"/>
    <s v="15.6"/>
    <s v=""/>
  </r>
  <r>
    <n v="1520"/>
    <n v="609728"/>
    <x v="103"/>
    <s v="Roosevelt HS"/>
    <x v="1"/>
    <s v="15.6"/>
    <s v=""/>
  </r>
  <r>
    <n v="1520"/>
    <n v="609728"/>
    <x v="103"/>
    <s v="Roosevelt HS"/>
    <x v="1"/>
    <s v="15.6"/>
    <s v=""/>
  </r>
  <r>
    <n v="1520"/>
    <n v="609728"/>
    <x v="103"/>
    <s v="Roosevelt HS"/>
    <x v="1"/>
    <s v="15.6"/>
    <s v=""/>
  </r>
  <r>
    <n v="1520"/>
    <n v="609728"/>
    <x v="103"/>
    <s v="Roosevelt HS"/>
    <x v="1"/>
    <s v="15.6"/>
    <s v=""/>
  </r>
  <r>
    <n v="1520"/>
    <n v="609728"/>
    <x v="103"/>
    <s v="Roosevelt HS"/>
    <x v="2"/>
    <s v="15.6"/>
    <s v=""/>
  </r>
  <r>
    <n v="1520"/>
    <n v="609728"/>
    <x v="103"/>
    <s v="Roosevelt HS"/>
    <x v="2"/>
    <s v="15.6"/>
    <s v=""/>
  </r>
  <r>
    <n v="1520"/>
    <n v="609728"/>
    <x v="103"/>
    <s v="Roosevelt HS"/>
    <x v="2"/>
    <s v="15.6"/>
    <s v=""/>
  </r>
  <r>
    <n v="1520"/>
    <n v="609728"/>
    <x v="103"/>
    <s v="Roosevelt HS"/>
    <x v="2"/>
    <s v="15.6"/>
    <s v=""/>
  </r>
  <r>
    <n v="1520"/>
    <n v="609728"/>
    <x v="103"/>
    <s v="Roosevelt HS"/>
    <x v="2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3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4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5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6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7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8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9"/>
    <s v="15.6"/>
    <s v=""/>
  </r>
  <r>
    <n v="1520"/>
    <n v="609728"/>
    <x v="103"/>
    <s v="Roosevelt HS"/>
    <x v="10"/>
    <s v="15.6"/>
    <s v=""/>
  </r>
  <r>
    <n v="1520"/>
    <n v="609728"/>
    <x v="103"/>
    <s v="Roosevelt HS"/>
    <x v="10"/>
    <s v="15.6"/>
    <s v=""/>
  </r>
  <r>
    <n v="1520"/>
    <n v="609728"/>
    <x v="103"/>
    <s v="Roosevelt HS"/>
    <x v="10"/>
    <s v="15.6"/>
    <s v=""/>
  </r>
  <r>
    <n v="1520"/>
    <n v="609728"/>
    <x v="103"/>
    <s v="Roosevelt HS"/>
    <x v="10"/>
    <s v="15.6"/>
    <s v=""/>
  </r>
  <r>
    <n v="1520"/>
    <n v="609728"/>
    <x v="103"/>
    <s v="Roosevelt HS"/>
    <x v="10"/>
    <s v="15.6"/>
    <s v=""/>
  </r>
  <r>
    <n v="1520"/>
    <n v="609728"/>
    <x v="103"/>
    <s v="Roosevelt HS"/>
    <x v="10"/>
    <s v="15.6"/>
    <s v=""/>
  </r>
  <r>
    <n v="1520"/>
    <n v="609728"/>
    <x v="103"/>
    <s v="Roosevelt HS"/>
    <x v="10"/>
    <s v="15.6"/>
    <s v=""/>
  </r>
  <r>
    <n v="1520"/>
    <n v="609728"/>
    <x v="103"/>
    <s v="Roosevelt HS"/>
    <x v="10"/>
    <s v="15.6"/>
    <s v=""/>
  </r>
  <r>
    <n v="1520"/>
    <n v="609728"/>
    <x v="103"/>
    <s v="Roosevelt HS"/>
    <x v="10"/>
    <s v="15.6"/>
    <s v=""/>
  </r>
  <r>
    <n v="1520"/>
    <n v="609728"/>
    <x v="103"/>
    <s v="Roosevelt HS"/>
    <x v="10"/>
    <s v="15.6"/>
    <s v=""/>
  </r>
  <r>
    <n v="1520"/>
    <n v="609728"/>
    <x v="103"/>
    <s v="Roosevelt HS"/>
    <x v="10"/>
    <s v="15.6"/>
    <s v=""/>
  </r>
  <r>
    <n v="1520"/>
    <n v="609728"/>
    <x v="103"/>
    <s v="Roosevelt HS"/>
    <x v="10"/>
    <s v="15.6"/>
    <s v=""/>
  </r>
  <r>
    <n v="1520"/>
    <n v="609728"/>
    <x v="103"/>
    <s v="Roosevelt HS"/>
    <x v="10"/>
    <s v="15.6"/>
    <s v=""/>
  </r>
  <r>
    <n v="1520"/>
    <n v="609728"/>
    <x v="103"/>
    <s v="Roosevelt HS"/>
    <x v="10"/>
    <s v="15.6"/>
    <s v=""/>
  </r>
  <r>
    <n v="1520"/>
    <n v="609728"/>
    <x v="103"/>
    <s v="Roosevelt HS"/>
    <x v="11"/>
    <s v="15.6"/>
    <s v=""/>
  </r>
  <r>
    <n v="1520"/>
    <n v="609728"/>
    <x v="103"/>
    <s v="Roosevelt HS"/>
    <x v="11"/>
    <s v="15.6"/>
    <s v=""/>
  </r>
  <r>
    <n v="1520"/>
    <n v="609728"/>
    <x v="103"/>
    <s v="Roosevelt HS"/>
    <x v="11"/>
    <s v="15.6"/>
    <s v=""/>
  </r>
  <r>
    <n v="1520"/>
    <n v="609728"/>
    <x v="103"/>
    <s v="Roosevelt HS"/>
    <x v="11"/>
    <s v="15.6"/>
    <s v=""/>
  </r>
  <r>
    <n v="1520"/>
    <n v="609728"/>
    <x v="103"/>
    <s v="Roosevelt HS"/>
    <x v="11"/>
    <s v="15.6"/>
    <s v=""/>
  </r>
  <r>
    <n v="1520"/>
    <n v="609728"/>
    <x v="103"/>
    <s v="Roosevelt HS"/>
    <x v="11"/>
    <s v="15.6"/>
    <s v=""/>
  </r>
  <r>
    <n v="1520"/>
    <n v="609728"/>
    <x v="103"/>
    <s v="Roosevelt HS"/>
    <x v="11"/>
    <s v="15.6"/>
    <s v=""/>
  </r>
  <r>
    <n v="1520"/>
    <n v="609728"/>
    <x v="103"/>
    <s v="Roosevelt HS"/>
    <x v="11"/>
    <s v="15.6"/>
    <s v=""/>
  </r>
  <r>
    <n v="1520"/>
    <n v="609728"/>
    <x v="103"/>
    <s v="Roosevelt HS"/>
    <x v="11"/>
    <s v="15.6"/>
    <s v=""/>
  </r>
  <r>
    <n v="1520"/>
    <n v="609728"/>
    <x v="103"/>
    <s v="Roosevelt HS"/>
    <x v="11"/>
    <s v="15.6"/>
    <s v=""/>
  </r>
  <r>
    <n v="1520"/>
    <n v="609728"/>
    <x v="103"/>
    <s v="Roosevelt HS"/>
    <x v="11"/>
    <s v="15.6"/>
    <s v=""/>
  </r>
  <r>
    <n v="1520"/>
    <n v="609728"/>
    <x v="103"/>
    <s v="Roosevelt HS"/>
    <x v="11"/>
    <s v="15.6"/>
    <s v=""/>
  </r>
  <r>
    <n v="1520"/>
    <n v="609728"/>
    <x v="103"/>
    <s v="Roosevelt HS"/>
    <x v="15"/>
    <s v="15.6"/>
    <s v=""/>
  </r>
  <r>
    <n v="1520"/>
    <n v="609728"/>
    <x v="103"/>
    <s v="Roosevelt HS"/>
    <x v="15"/>
    <s v="15.6"/>
    <s v=""/>
  </r>
  <r>
    <n v="1520"/>
    <n v="609728"/>
    <x v="103"/>
    <s v="Roosevelt HS"/>
    <x v="15"/>
    <s v="15.6"/>
    <s v=""/>
  </r>
  <r>
    <n v="1520"/>
    <n v="609728"/>
    <x v="103"/>
    <s v="Roosevelt HS"/>
    <x v="15"/>
    <s v="15.6"/>
    <s v=""/>
  </r>
  <r>
    <n v="1530"/>
    <n v="609729"/>
    <x v="104"/>
    <s v="Schurz HS"/>
    <x v="12"/>
    <s v="15.4"/>
    <s v=""/>
  </r>
  <r>
    <n v="1530"/>
    <n v="609729"/>
    <x v="104"/>
    <s v="Schurz HS"/>
    <x v="13"/>
    <s v="15.4"/>
    <s v=""/>
  </r>
  <r>
    <n v="1530"/>
    <n v="609729"/>
    <x v="104"/>
    <s v="Schurz HS"/>
    <x v="13"/>
    <s v="15.4"/>
    <s v=""/>
  </r>
  <r>
    <n v="1530"/>
    <n v="609729"/>
    <x v="104"/>
    <s v="Schurz HS"/>
    <x v="0"/>
    <s v="15.4"/>
    <s v=""/>
  </r>
  <r>
    <n v="1530"/>
    <n v="609729"/>
    <x v="104"/>
    <s v="Schurz HS"/>
    <x v="0"/>
    <s v="15.4"/>
    <s v=""/>
  </r>
  <r>
    <n v="1530"/>
    <n v="609729"/>
    <x v="104"/>
    <s v="Schurz HS"/>
    <x v="0"/>
    <s v="15.4"/>
    <s v=""/>
  </r>
  <r>
    <n v="1530"/>
    <n v="609729"/>
    <x v="104"/>
    <s v="Schurz HS"/>
    <x v="0"/>
    <s v="15.4"/>
    <s v=""/>
  </r>
  <r>
    <n v="1530"/>
    <n v="609729"/>
    <x v="104"/>
    <s v="Schurz HS"/>
    <x v="0"/>
    <s v="15.4"/>
    <s v=""/>
  </r>
  <r>
    <n v="1530"/>
    <n v="609729"/>
    <x v="104"/>
    <s v="Schurz HS"/>
    <x v="0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1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2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3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4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5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6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7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8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9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0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1"/>
    <s v="15.4"/>
    <s v=""/>
  </r>
  <r>
    <n v="1530"/>
    <n v="609729"/>
    <x v="104"/>
    <s v="Schurz HS"/>
    <x v="15"/>
    <s v="15.4"/>
    <s v=""/>
  </r>
  <r>
    <n v="1530"/>
    <n v="609729"/>
    <x v="104"/>
    <s v="Schurz HS"/>
    <x v="15"/>
    <s v="15.4"/>
    <s v=""/>
  </r>
  <r>
    <n v="1530"/>
    <n v="609729"/>
    <x v="104"/>
    <s v="Schurz HS"/>
    <x v="15"/>
    <s v="15.4"/>
    <s v=""/>
  </r>
  <r>
    <n v="1530"/>
    <n v="609729"/>
    <x v="104"/>
    <s v="Schurz HS"/>
    <x v="15"/>
    <s v="15.4"/>
    <s v=""/>
  </r>
  <r>
    <n v="1530"/>
    <n v="609729"/>
    <x v="104"/>
    <s v="Schurz HS"/>
    <x v="15"/>
    <s v="15.4"/>
    <s v=""/>
  </r>
  <r>
    <n v="1530"/>
    <n v="609729"/>
    <x v="104"/>
    <s v="Schurz HS"/>
    <x v="15"/>
    <s v="15.4"/>
    <s v=""/>
  </r>
  <r>
    <n v="1530"/>
    <n v="609729"/>
    <x v="104"/>
    <s v="Schurz HS"/>
    <x v="15"/>
    <s v="15.4"/>
    <s v=""/>
  </r>
  <r>
    <n v="1530"/>
    <n v="609729"/>
    <x v="104"/>
    <s v="Schurz HS"/>
    <x v="15"/>
    <s v="15.4"/>
    <s v=""/>
  </r>
  <r>
    <n v="1530"/>
    <n v="609729"/>
    <x v="104"/>
    <s v="Schurz HS"/>
    <x v="15"/>
    <s v="15.4"/>
    <s v=""/>
  </r>
  <r>
    <n v="1530"/>
    <n v="609729"/>
    <x v="104"/>
    <s v="Schurz HS"/>
    <x v="16"/>
    <s v="15.4"/>
    <s v=""/>
  </r>
  <r>
    <n v="1530"/>
    <n v="609729"/>
    <x v="104"/>
    <s v="Schurz HS"/>
    <x v="16"/>
    <s v="15.4"/>
    <s v=""/>
  </r>
  <r>
    <n v="1540"/>
    <n v="609730"/>
    <x v="105"/>
    <s v="Senn HS"/>
    <x v="17"/>
    <s v="17.3"/>
    <s v=""/>
  </r>
  <r>
    <n v="1540"/>
    <n v="609730"/>
    <x v="105"/>
    <s v="Senn HS"/>
    <x v="12"/>
    <s v="17.3"/>
    <s v=""/>
  </r>
  <r>
    <n v="1540"/>
    <n v="609730"/>
    <x v="105"/>
    <s v="Senn HS"/>
    <x v="13"/>
    <s v="17.3"/>
    <s v=""/>
  </r>
  <r>
    <n v="1540"/>
    <n v="609730"/>
    <x v="105"/>
    <s v="Senn HS"/>
    <x v="13"/>
    <s v="17.3"/>
    <s v=""/>
  </r>
  <r>
    <n v="1540"/>
    <n v="609730"/>
    <x v="105"/>
    <s v="Senn HS"/>
    <x v="13"/>
    <s v="17.3"/>
    <s v=""/>
  </r>
  <r>
    <n v="1540"/>
    <n v="609730"/>
    <x v="105"/>
    <s v="Senn HS"/>
    <x v="13"/>
    <s v="17.3"/>
    <s v=""/>
  </r>
  <r>
    <n v="1540"/>
    <n v="609730"/>
    <x v="105"/>
    <s v="Senn HS"/>
    <x v="13"/>
    <s v="17.3"/>
    <s v=""/>
  </r>
  <r>
    <n v="1540"/>
    <n v="609730"/>
    <x v="105"/>
    <s v="Senn HS"/>
    <x v="13"/>
    <s v="17.3"/>
    <s v=""/>
  </r>
  <r>
    <n v="1540"/>
    <n v="609730"/>
    <x v="105"/>
    <s v="Senn HS"/>
    <x v="13"/>
    <s v="17.3"/>
    <s v=""/>
  </r>
  <r>
    <n v="1540"/>
    <n v="609730"/>
    <x v="105"/>
    <s v="Senn HS"/>
    <x v="13"/>
    <s v="17.3"/>
    <s v=""/>
  </r>
  <r>
    <n v="1540"/>
    <n v="609730"/>
    <x v="105"/>
    <s v="Senn HS"/>
    <x v="13"/>
    <s v="17.3"/>
    <s v=""/>
  </r>
  <r>
    <n v="1540"/>
    <n v="609730"/>
    <x v="105"/>
    <s v="Senn HS"/>
    <x v="13"/>
    <s v="17.3"/>
    <s v=""/>
  </r>
  <r>
    <n v="1540"/>
    <n v="609730"/>
    <x v="105"/>
    <s v="Senn HS"/>
    <x v="0"/>
    <s v="17.3"/>
    <s v=""/>
  </r>
  <r>
    <n v="1540"/>
    <n v="609730"/>
    <x v="105"/>
    <s v="Senn HS"/>
    <x v="0"/>
    <s v="17.3"/>
    <s v=""/>
  </r>
  <r>
    <n v="1540"/>
    <n v="609730"/>
    <x v="105"/>
    <s v="Senn HS"/>
    <x v="0"/>
    <s v="17.3"/>
    <s v=""/>
  </r>
  <r>
    <n v="1540"/>
    <n v="609730"/>
    <x v="105"/>
    <s v="Senn HS"/>
    <x v="0"/>
    <s v="17.3"/>
    <s v=""/>
  </r>
  <r>
    <n v="1540"/>
    <n v="609730"/>
    <x v="105"/>
    <s v="Senn HS"/>
    <x v="0"/>
    <s v="17.3"/>
    <s v=""/>
  </r>
  <r>
    <n v="1540"/>
    <n v="609730"/>
    <x v="105"/>
    <s v="Senn HS"/>
    <x v="0"/>
    <s v="17.3"/>
    <s v=""/>
  </r>
  <r>
    <n v="1540"/>
    <n v="609730"/>
    <x v="105"/>
    <s v="Senn HS"/>
    <x v="0"/>
    <s v="17.3"/>
    <s v=""/>
  </r>
  <r>
    <n v="1540"/>
    <n v="609730"/>
    <x v="105"/>
    <s v="Senn HS"/>
    <x v="0"/>
    <s v="17.3"/>
    <s v=""/>
  </r>
  <r>
    <n v="1540"/>
    <n v="609730"/>
    <x v="105"/>
    <s v="Senn HS"/>
    <x v="0"/>
    <s v="17.3"/>
    <s v=""/>
  </r>
  <r>
    <n v="1540"/>
    <n v="609730"/>
    <x v="105"/>
    <s v="Senn HS"/>
    <x v="0"/>
    <s v="17.3"/>
    <s v=""/>
  </r>
  <r>
    <n v="1540"/>
    <n v="609730"/>
    <x v="105"/>
    <s v="Senn HS"/>
    <x v="0"/>
    <s v="17.3"/>
    <s v=""/>
  </r>
  <r>
    <n v="1540"/>
    <n v="609730"/>
    <x v="105"/>
    <s v="Senn HS"/>
    <x v="0"/>
    <s v="17.3"/>
    <s v=""/>
  </r>
  <r>
    <n v="1540"/>
    <n v="609730"/>
    <x v="105"/>
    <s v="Senn HS"/>
    <x v="0"/>
    <s v="17.3"/>
    <s v=""/>
  </r>
  <r>
    <n v="1540"/>
    <n v="609730"/>
    <x v="105"/>
    <s v="Senn HS"/>
    <x v="1"/>
    <s v="17.3"/>
    <s v=""/>
  </r>
  <r>
    <n v="1540"/>
    <n v="609730"/>
    <x v="105"/>
    <s v="Senn HS"/>
    <x v="1"/>
    <s v="17.3"/>
    <s v=""/>
  </r>
  <r>
    <n v="1540"/>
    <n v="609730"/>
    <x v="105"/>
    <s v="Senn HS"/>
    <x v="1"/>
    <s v="17.3"/>
    <s v=""/>
  </r>
  <r>
    <n v="1540"/>
    <n v="609730"/>
    <x v="105"/>
    <s v="Senn HS"/>
    <x v="1"/>
    <s v="17.3"/>
    <s v=""/>
  </r>
  <r>
    <n v="1540"/>
    <n v="609730"/>
    <x v="105"/>
    <s v="Senn HS"/>
    <x v="1"/>
    <s v="17.3"/>
    <s v=""/>
  </r>
  <r>
    <n v="1540"/>
    <n v="609730"/>
    <x v="105"/>
    <s v="Senn HS"/>
    <x v="1"/>
    <s v="17.3"/>
    <s v=""/>
  </r>
  <r>
    <n v="1540"/>
    <n v="609730"/>
    <x v="105"/>
    <s v="Senn HS"/>
    <x v="1"/>
    <s v="17.3"/>
    <s v=""/>
  </r>
  <r>
    <n v="1540"/>
    <n v="609730"/>
    <x v="105"/>
    <s v="Senn HS"/>
    <x v="1"/>
    <s v="17.3"/>
    <s v=""/>
  </r>
  <r>
    <n v="1540"/>
    <n v="609730"/>
    <x v="105"/>
    <s v="Senn HS"/>
    <x v="1"/>
    <s v="17.3"/>
    <s v=""/>
  </r>
  <r>
    <n v="1540"/>
    <n v="609730"/>
    <x v="105"/>
    <s v="Senn HS"/>
    <x v="1"/>
    <s v="17.3"/>
    <s v=""/>
  </r>
  <r>
    <n v="1540"/>
    <n v="609730"/>
    <x v="105"/>
    <s v="Senn HS"/>
    <x v="1"/>
    <s v="17.3"/>
    <s v=""/>
  </r>
  <r>
    <n v="1540"/>
    <n v="609730"/>
    <x v="105"/>
    <s v="Senn HS"/>
    <x v="1"/>
    <s v="17.3"/>
    <s v=""/>
  </r>
  <r>
    <n v="1540"/>
    <n v="609730"/>
    <x v="105"/>
    <s v="Senn HS"/>
    <x v="1"/>
    <s v="17.3"/>
    <s v=""/>
  </r>
  <r>
    <n v="1540"/>
    <n v="609730"/>
    <x v="105"/>
    <s v="Senn HS"/>
    <x v="1"/>
    <s v="17.3"/>
    <s v=""/>
  </r>
  <r>
    <n v="1540"/>
    <n v="609730"/>
    <x v="105"/>
    <s v="Senn HS"/>
    <x v="1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2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3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4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5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6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7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8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9"/>
    <s v="17.3"/>
    <s v=""/>
  </r>
  <r>
    <n v="1540"/>
    <n v="609730"/>
    <x v="105"/>
    <s v="Senn HS"/>
    <x v="10"/>
    <s v="17.3"/>
    <s v=""/>
  </r>
  <r>
    <n v="1540"/>
    <n v="609730"/>
    <x v="105"/>
    <s v="Senn HS"/>
    <x v="10"/>
    <s v="17.3"/>
    <s v=""/>
  </r>
  <r>
    <n v="1540"/>
    <n v="609730"/>
    <x v="105"/>
    <s v="Senn HS"/>
    <x v="10"/>
    <s v="17.3"/>
    <s v=""/>
  </r>
  <r>
    <n v="1540"/>
    <n v="609730"/>
    <x v="105"/>
    <s v="Senn HS"/>
    <x v="10"/>
    <s v="17.3"/>
    <s v=""/>
  </r>
  <r>
    <n v="1540"/>
    <n v="609730"/>
    <x v="105"/>
    <s v="Senn HS"/>
    <x v="11"/>
    <s v="17.3"/>
    <s v=""/>
  </r>
  <r>
    <n v="1540"/>
    <n v="609730"/>
    <x v="105"/>
    <s v="Senn HS"/>
    <x v="11"/>
    <s v="17.3"/>
    <s v=""/>
  </r>
  <r>
    <n v="1540"/>
    <n v="609730"/>
    <x v="105"/>
    <s v="Senn HS"/>
    <x v="16"/>
    <s v="17.3"/>
    <s v=""/>
  </r>
  <r>
    <n v="4140"/>
    <n v="400073"/>
    <x v="106"/>
    <s v="Shabazz Chrt - DuSable"/>
    <x v="3"/>
    <s v="14.9"/>
    <s v="Charter"/>
  </r>
  <r>
    <n v="4140"/>
    <n v="400073"/>
    <x v="106"/>
    <s v="Shabazz Chrt - DuSable"/>
    <x v="3"/>
    <s v="14.9"/>
    <s v="Charter"/>
  </r>
  <r>
    <n v="4140"/>
    <n v="400073"/>
    <x v="106"/>
    <s v="Shabazz Chrt - DuSable"/>
    <x v="4"/>
    <s v="14.9"/>
    <s v="Charter"/>
  </r>
  <r>
    <n v="4140"/>
    <n v="400073"/>
    <x v="106"/>
    <s v="Shabazz Chrt - DuSable"/>
    <x v="4"/>
    <s v="14.9"/>
    <s v="Charter"/>
  </r>
  <r>
    <n v="4140"/>
    <n v="400073"/>
    <x v="106"/>
    <s v="Shabazz Chrt - DuSable"/>
    <x v="5"/>
    <s v="14.9"/>
    <s v="Charter"/>
  </r>
  <r>
    <n v="4140"/>
    <n v="400073"/>
    <x v="106"/>
    <s v="Shabazz Chrt - DuSable"/>
    <x v="5"/>
    <s v="14.9"/>
    <s v="Charter"/>
  </r>
  <r>
    <n v="4140"/>
    <n v="400073"/>
    <x v="106"/>
    <s v="Shabazz Chrt - DuSable"/>
    <x v="5"/>
    <s v="14.9"/>
    <s v="Charter"/>
  </r>
  <r>
    <n v="4140"/>
    <n v="400073"/>
    <x v="106"/>
    <s v="Shabazz Chrt - DuSable"/>
    <x v="5"/>
    <s v="14.9"/>
    <s v="Charter"/>
  </r>
  <r>
    <n v="4140"/>
    <n v="400073"/>
    <x v="106"/>
    <s v="Shabazz Chrt - DuSable"/>
    <x v="5"/>
    <s v="14.9"/>
    <s v="Charter"/>
  </r>
  <r>
    <n v="4140"/>
    <n v="400073"/>
    <x v="106"/>
    <s v="Shabazz Chrt - DuSable"/>
    <x v="5"/>
    <s v="14.9"/>
    <s v="Charter"/>
  </r>
  <r>
    <n v="4140"/>
    <n v="400073"/>
    <x v="106"/>
    <s v="Shabazz Chrt - DuSable"/>
    <x v="5"/>
    <s v="14.9"/>
    <s v="Charter"/>
  </r>
  <r>
    <n v="4140"/>
    <n v="400073"/>
    <x v="106"/>
    <s v="Shabazz Chrt - DuSable"/>
    <x v="5"/>
    <s v="14.9"/>
    <s v="Charter"/>
  </r>
  <r>
    <n v="4140"/>
    <n v="400073"/>
    <x v="106"/>
    <s v="Shabazz Chrt - DuSable"/>
    <x v="6"/>
    <s v="14.9"/>
    <s v="Charter"/>
  </r>
  <r>
    <n v="4140"/>
    <n v="400073"/>
    <x v="106"/>
    <s v="Shabazz Chrt - DuSable"/>
    <x v="6"/>
    <s v="14.9"/>
    <s v="Charter"/>
  </r>
  <r>
    <n v="4140"/>
    <n v="400073"/>
    <x v="106"/>
    <s v="Shabazz Chrt - DuSable"/>
    <x v="6"/>
    <s v="14.9"/>
    <s v="Charter"/>
  </r>
  <r>
    <n v="4140"/>
    <n v="400073"/>
    <x v="106"/>
    <s v="Shabazz Chrt - DuSable"/>
    <x v="6"/>
    <s v="14.9"/>
    <s v="Charter"/>
  </r>
  <r>
    <n v="4140"/>
    <n v="400073"/>
    <x v="106"/>
    <s v="Shabazz Chrt - DuSable"/>
    <x v="6"/>
    <s v="14.9"/>
    <s v="Charter"/>
  </r>
  <r>
    <n v="4140"/>
    <n v="400073"/>
    <x v="106"/>
    <s v="Shabazz Chrt - DuSable"/>
    <x v="6"/>
    <s v="14.9"/>
    <s v="Charter"/>
  </r>
  <r>
    <n v="4140"/>
    <n v="400073"/>
    <x v="106"/>
    <s v="Shabazz Chrt - DuSable"/>
    <x v="6"/>
    <s v="14.9"/>
    <s v="Charter"/>
  </r>
  <r>
    <n v="4140"/>
    <n v="400073"/>
    <x v="106"/>
    <s v="Shabazz Chrt - DuSable"/>
    <x v="6"/>
    <s v="14.9"/>
    <s v="Charter"/>
  </r>
  <r>
    <n v="4140"/>
    <n v="400073"/>
    <x v="106"/>
    <s v="Shabazz Chrt - DuSable"/>
    <x v="6"/>
    <s v="14.9"/>
    <s v="Charter"/>
  </r>
  <r>
    <n v="4140"/>
    <n v="400073"/>
    <x v="106"/>
    <s v="Shabazz Chrt - DuSable"/>
    <x v="6"/>
    <s v="14.9"/>
    <s v="Charter"/>
  </r>
  <r>
    <n v="4140"/>
    <n v="400073"/>
    <x v="106"/>
    <s v="Shabazz Chrt - DuSable"/>
    <x v="7"/>
    <s v="14.9"/>
    <s v="Charter"/>
  </r>
  <r>
    <n v="4140"/>
    <n v="400073"/>
    <x v="106"/>
    <s v="Shabazz Chrt - DuSable"/>
    <x v="7"/>
    <s v="14.9"/>
    <s v="Charter"/>
  </r>
  <r>
    <n v="4140"/>
    <n v="400073"/>
    <x v="106"/>
    <s v="Shabazz Chrt - DuSable"/>
    <x v="7"/>
    <s v="14.9"/>
    <s v="Charter"/>
  </r>
  <r>
    <n v="4140"/>
    <n v="400073"/>
    <x v="106"/>
    <s v="Shabazz Chrt - DuSable"/>
    <x v="7"/>
    <s v="14.9"/>
    <s v="Charter"/>
  </r>
  <r>
    <n v="4140"/>
    <n v="400073"/>
    <x v="106"/>
    <s v="Shabazz Chrt - DuSable"/>
    <x v="7"/>
    <s v="14.9"/>
    <s v="Charter"/>
  </r>
  <r>
    <n v="4140"/>
    <n v="400073"/>
    <x v="106"/>
    <s v="Shabazz Chrt - DuSable"/>
    <x v="7"/>
    <s v="14.9"/>
    <s v="Charter"/>
  </r>
  <r>
    <n v="4140"/>
    <n v="400073"/>
    <x v="106"/>
    <s v="Shabazz Chrt - DuSable"/>
    <x v="7"/>
    <s v="14.9"/>
    <s v="Charter"/>
  </r>
  <r>
    <n v="4140"/>
    <n v="400073"/>
    <x v="106"/>
    <s v="Shabazz Chrt - DuSable"/>
    <x v="7"/>
    <s v="14.9"/>
    <s v="Charter"/>
  </r>
  <r>
    <n v="4140"/>
    <n v="400073"/>
    <x v="106"/>
    <s v="Shabazz Chrt - DuSable"/>
    <x v="7"/>
    <s v="14.9"/>
    <s v="Charter"/>
  </r>
  <r>
    <n v="4140"/>
    <n v="400073"/>
    <x v="106"/>
    <s v="Shabazz Chrt - DuSable"/>
    <x v="7"/>
    <s v="14.9"/>
    <s v="Charter"/>
  </r>
  <r>
    <n v="4140"/>
    <n v="400073"/>
    <x v="106"/>
    <s v="Shabazz Chrt - DuSable"/>
    <x v="7"/>
    <s v="14.9"/>
    <s v="Charter"/>
  </r>
  <r>
    <n v="4140"/>
    <n v="400073"/>
    <x v="106"/>
    <s v="Shabazz Chrt - DuSable"/>
    <x v="7"/>
    <s v="14.9"/>
    <s v="Charter"/>
  </r>
  <r>
    <n v="4140"/>
    <n v="400073"/>
    <x v="106"/>
    <s v="Shabazz Chrt - DuSable"/>
    <x v="7"/>
    <s v="14.9"/>
    <s v="Charter"/>
  </r>
  <r>
    <n v="4140"/>
    <n v="400073"/>
    <x v="106"/>
    <s v="Shabazz Chrt - DuSable"/>
    <x v="7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8"/>
    <s v="14.9"/>
    <s v="Charter"/>
  </r>
  <r>
    <n v="4140"/>
    <n v="400073"/>
    <x v="106"/>
    <s v="Shabazz Chrt - DuSable"/>
    <x v="9"/>
    <s v="14.9"/>
    <s v="Charter"/>
  </r>
  <r>
    <n v="4140"/>
    <n v="400073"/>
    <x v="106"/>
    <s v="Shabazz Chrt - DuSable"/>
    <x v="9"/>
    <s v="14.9"/>
    <s v="Charter"/>
  </r>
  <r>
    <n v="4140"/>
    <n v="400073"/>
    <x v="106"/>
    <s v="Shabazz Chrt - DuSable"/>
    <x v="9"/>
    <s v="14.9"/>
    <s v="Charter"/>
  </r>
  <r>
    <n v="4140"/>
    <n v="400073"/>
    <x v="106"/>
    <s v="Shabazz Chrt - DuSable"/>
    <x v="9"/>
    <s v="14.9"/>
    <s v="Charter"/>
  </r>
  <r>
    <n v="4140"/>
    <n v="400073"/>
    <x v="106"/>
    <s v="Shabazz Chrt - DuSable"/>
    <x v="9"/>
    <s v="14.9"/>
    <s v="Charter"/>
  </r>
  <r>
    <n v="4140"/>
    <n v="400073"/>
    <x v="106"/>
    <s v="Shabazz Chrt - DuSable"/>
    <x v="9"/>
    <s v="14.9"/>
    <s v="Charter"/>
  </r>
  <r>
    <n v="4140"/>
    <n v="400073"/>
    <x v="106"/>
    <s v="Shabazz Chrt - DuSable"/>
    <x v="9"/>
    <s v="14.9"/>
    <s v="Charter"/>
  </r>
  <r>
    <n v="4140"/>
    <n v="400073"/>
    <x v="106"/>
    <s v="Shabazz Chrt - DuSable"/>
    <x v="9"/>
    <s v="14.9"/>
    <s v="Charter"/>
  </r>
  <r>
    <n v="4140"/>
    <n v="400073"/>
    <x v="106"/>
    <s v="Shabazz Chrt - DuSable"/>
    <x v="9"/>
    <s v="14.9"/>
    <s v="Charter"/>
  </r>
  <r>
    <n v="4140"/>
    <n v="400073"/>
    <x v="106"/>
    <s v="Shabazz Chrt - DuSable"/>
    <x v="9"/>
    <s v="14.9"/>
    <s v="Charter"/>
  </r>
  <r>
    <n v="4140"/>
    <n v="400073"/>
    <x v="106"/>
    <s v="Shabazz Chrt - DuSable"/>
    <x v="9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0"/>
    <s v="14.9"/>
    <s v="Charter"/>
  </r>
  <r>
    <n v="4140"/>
    <n v="400073"/>
    <x v="106"/>
    <s v="Shabazz Chrt - DuSable"/>
    <x v="11"/>
    <s v="14.9"/>
    <s v="Charter"/>
  </r>
  <r>
    <n v="4140"/>
    <n v="400073"/>
    <x v="106"/>
    <s v="Shabazz Chrt - DuSable"/>
    <x v="11"/>
    <s v="14.9"/>
    <s v="Charter"/>
  </r>
  <r>
    <n v="4140"/>
    <n v="400073"/>
    <x v="106"/>
    <s v="Shabazz Chrt - DuSable"/>
    <x v="11"/>
    <s v="14.9"/>
    <s v="Charter"/>
  </r>
  <r>
    <n v="4140"/>
    <n v="400073"/>
    <x v="106"/>
    <s v="Shabazz Chrt - DuSable"/>
    <x v="11"/>
    <s v="14.9"/>
    <s v="Charter"/>
  </r>
  <r>
    <n v="4140"/>
    <n v="400073"/>
    <x v="106"/>
    <s v="Shabazz Chrt - DuSable"/>
    <x v="15"/>
    <s v="14.9"/>
    <s v="Charter"/>
  </r>
  <r>
    <n v="1150"/>
    <n v="609692"/>
    <x v="107"/>
    <s v="Simeon HS"/>
    <x v="0"/>
    <s v="16.7"/>
    <s v=""/>
  </r>
  <r>
    <n v="1150"/>
    <n v="609692"/>
    <x v="107"/>
    <s v="Simeon HS"/>
    <x v="0"/>
    <s v="16.7"/>
    <s v=""/>
  </r>
  <r>
    <n v="1150"/>
    <n v="609692"/>
    <x v="107"/>
    <s v="Simeon HS"/>
    <x v="0"/>
    <s v="16.7"/>
    <s v=""/>
  </r>
  <r>
    <n v="1150"/>
    <n v="609692"/>
    <x v="107"/>
    <s v="Simeon HS"/>
    <x v="0"/>
    <s v="16.7"/>
    <s v=""/>
  </r>
  <r>
    <n v="1150"/>
    <n v="609692"/>
    <x v="107"/>
    <s v="Simeon HS"/>
    <x v="1"/>
    <s v="16.7"/>
    <s v=""/>
  </r>
  <r>
    <n v="1150"/>
    <n v="609692"/>
    <x v="107"/>
    <s v="Simeon HS"/>
    <x v="1"/>
    <s v="16.7"/>
    <s v=""/>
  </r>
  <r>
    <n v="1150"/>
    <n v="609692"/>
    <x v="107"/>
    <s v="Simeon HS"/>
    <x v="1"/>
    <s v="16.7"/>
    <s v=""/>
  </r>
  <r>
    <n v="1150"/>
    <n v="609692"/>
    <x v="107"/>
    <s v="Simeon HS"/>
    <x v="1"/>
    <s v="16.7"/>
    <s v=""/>
  </r>
  <r>
    <n v="1150"/>
    <n v="609692"/>
    <x v="107"/>
    <s v="Simeon HS"/>
    <x v="1"/>
    <s v="16.7"/>
    <s v=""/>
  </r>
  <r>
    <n v="1150"/>
    <n v="609692"/>
    <x v="107"/>
    <s v="Simeon HS"/>
    <x v="1"/>
    <s v="16.7"/>
    <s v=""/>
  </r>
  <r>
    <n v="1150"/>
    <n v="609692"/>
    <x v="107"/>
    <s v="Simeon HS"/>
    <x v="1"/>
    <s v="16.7"/>
    <s v=""/>
  </r>
  <r>
    <n v="1150"/>
    <n v="609692"/>
    <x v="107"/>
    <s v="Simeon HS"/>
    <x v="2"/>
    <s v="16.7"/>
    <s v=""/>
  </r>
  <r>
    <n v="1150"/>
    <n v="609692"/>
    <x v="107"/>
    <s v="Simeon HS"/>
    <x v="2"/>
    <s v="16.7"/>
    <s v=""/>
  </r>
  <r>
    <n v="1150"/>
    <n v="609692"/>
    <x v="107"/>
    <s v="Simeon HS"/>
    <x v="2"/>
    <s v="16.7"/>
    <s v=""/>
  </r>
  <r>
    <n v="1150"/>
    <n v="609692"/>
    <x v="107"/>
    <s v="Simeon HS"/>
    <x v="2"/>
    <s v="16.7"/>
    <s v=""/>
  </r>
  <r>
    <n v="1150"/>
    <n v="609692"/>
    <x v="107"/>
    <s v="Simeon HS"/>
    <x v="2"/>
    <s v="16.7"/>
    <s v=""/>
  </r>
  <r>
    <n v="1150"/>
    <n v="609692"/>
    <x v="107"/>
    <s v="Simeon HS"/>
    <x v="2"/>
    <s v="16.7"/>
    <s v=""/>
  </r>
  <r>
    <n v="1150"/>
    <n v="609692"/>
    <x v="107"/>
    <s v="Simeon HS"/>
    <x v="2"/>
    <s v="16.7"/>
    <s v=""/>
  </r>
  <r>
    <n v="1150"/>
    <n v="609692"/>
    <x v="107"/>
    <s v="Simeon HS"/>
    <x v="2"/>
    <s v="16.7"/>
    <s v=""/>
  </r>
  <r>
    <n v="1150"/>
    <n v="609692"/>
    <x v="107"/>
    <s v="Simeon HS"/>
    <x v="2"/>
    <s v="16.7"/>
    <s v=""/>
  </r>
  <r>
    <n v="1150"/>
    <n v="609692"/>
    <x v="107"/>
    <s v="Simeon HS"/>
    <x v="2"/>
    <s v="16.7"/>
    <s v=""/>
  </r>
  <r>
    <n v="1150"/>
    <n v="609692"/>
    <x v="107"/>
    <s v="Simeon HS"/>
    <x v="2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3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4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5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6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7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8"/>
    <s v="16.7"/>
    <s v=""/>
  </r>
  <r>
    <n v="1150"/>
    <n v="609692"/>
    <x v="107"/>
    <s v="Simeon HS"/>
    <x v="9"/>
    <s v="16.7"/>
    <s v=""/>
  </r>
  <r>
    <n v="1150"/>
    <n v="609692"/>
    <x v="107"/>
    <s v="Simeon HS"/>
    <x v="9"/>
    <s v="16.7"/>
    <s v=""/>
  </r>
  <r>
    <n v="1150"/>
    <n v="609692"/>
    <x v="107"/>
    <s v="Simeon HS"/>
    <x v="9"/>
    <s v="16.7"/>
    <s v=""/>
  </r>
  <r>
    <n v="1150"/>
    <n v="609692"/>
    <x v="107"/>
    <s v="Simeon HS"/>
    <x v="9"/>
    <s v="16.7"/>
    <s v=""/>
  </r>
  <r>
    <n v="1150"/>
    <n v="609692"/>
    <x v="107"/>
    <s v="Simeon HS"/>
    <x v="9"/>
    <s v="16.7"/>
    <s v=""/>
  </r>
  <r>
    <n v="1150"/>
    <n v="609692"/>
    <x v="107"/>
    <s v="Simeon HS"/>
    <x v="9"/>
    <s v="16.7"/>
    <s v=""/>
  </r>
  <r>
    <n v="1150"/>
    <n v="609692"/>
    <x v="107"/>
    <s v="Simeon HS"/>
    <x v="9"/>
    <s v="16.7"/>
    <s v=""/>
  </r>
  <r>
    <n v="1150"/>
    <n v="609692"/>
    <x v="107"/>
    <s v="Simeon HS"/>
    <x v="9"/>
    <s v="16.7"/>
    <s v=""/>
  </r>
  <r>
    <n v="1150"/>
    <n v="609692"/>
    <x v="107"/>
    <s v="Simeon HS"/>
    <x v="9"/>
    <s v="16.7"/>
    <s v=""/>
  </r>
  <r>
    <n v="1150"/>
    <n v="609692"/>
    <x v="107"/>
    <s v="Simeon HS"/>
    <x v="9"/>
    <s v="16.7"/>
    <s v=""/>
  </r>
  <r>
    <n v="1150"/>
    <n v="609692"/>
    <x v="107"/>
    <s v="Simeon HS"/>
    <x v="9"/>
    <s v="16.7"/>
    <s v=""/>
  </r>
  <r>
    <n v="1150"/>
    <n v="609692"/>
    <x v="107"/>
    <s v="Simeon HS"/>
    <x v="9"/>
    <s v="16.7"/>
    <s v=""/>
  </r>
  <r>
    <n v="1150"/>
    <n v="609692"/>
    <x v="107"/>
    <s v="Simeon HS"/>
    <x v="10"/>
    <s v="16.7"/>
    <s v=""/>
  </r>
  <r>
    <n v="1150"/>
    <n v="609692"/>
    <x v="107"/>
    <s v="Simeon HS"/>
    <x v="10"/>
    <s v="16.7"/>
    <s v=""/>
  </r>
  <r>
    <n v="1150"/>
    <n v="609692"/>
    <x v="107"/>
    <s v="Simeon HS"/>
    <x v="10"/>
    <s v="16.7"/>
    <s v=""/>
  </r>
  <r>
    <n v="1150"/>
    <n v="609692"/>
    <x v="107"/>
    <s v="Simeon HS"/>
    <x v="10"/>
    <s v="16.7"/>
    <s v=""/>
  </r>
  <r>
    <n v="1150"/>
    <n v="609692"/>
    <x v="107"/>
    <s v="Simeon HS"/>
    <x v="10"/>
    <s v="16.7"/>
    <s v=""/>
  </r>
  <r>
    <n v="1150"/>
    <n v="609692"/>
    <x v="107"/>
    <s v="Simeon HS"/>
    <x v="10"/>
    <s v="16.7"/>
    <s v=""/>
  </r>
  <r>
    <n v="1150"/>
    <n v="609692"/>
    <x v="107"/>
    <s v="Simeon HS"/>
    <x v="10"/>
    <s v="16.7"/>
    <s v=""/>
  </r>
  <r>
    <n v="8550"/>
    <n v="610543"/>
    <x v="108"/>
    <s v="Solorio HS"/>
    <x v="12"/>
    <s v="17.3"/>
    <s v="Neighborhood"/>
  </r>
  <r>
    <n v="8550"/>
    <n v="610543"/>
    <x v="108"/>
    <s v="Solorio HS"/>
    <x v="13"/>
    <s v="17.3"/>
    <s v="Neighborhood"/>
  </r>
  <r>
    <n v="8550"/>
    <n v="610543"/>
    <x v="108"/>
    <s v="Solorio HS"/>
    <x v="13"/>
    <s v="17.3"/>
    <s v="Neighborhood"/>
  </r>
  <r>
    <n v="8550"/>
    <n v="610543"/>
    <x v="108"/>
    <s v="Solorio HS"/>
    <x v="0"/>
    <s v="17.3"/>
    <s v="Neighborhood"/>
  </r>
  <r>
    <n v="8550"/>
    <n v="610543"/>
    <x v="108"/>
    <s v="Solorio HS"/>
    <x v="0"/>
    <s v="17.3"/>
    <s v="Neighborhood"/>
  </r>
  <r>
    <n v="8550"/>
    <n v="610543"/>
    <x v="108"/>
    <s v="Solorio HS"/>
    <x v="1"/>
    <s v="17.3"/>
    <s v="Neighborhood"/>
  </r>
  <r>
    <n v="8550"/>
    <n v="610543"/>
    <x v="108"/>
    <s v="Solorio HS"/>
    <x v="1"/>
    <s v="17.3"/>
    <s v="Neighborhood"/>
  </r>
  <r>
    <n v="8550"/>
    <n v="610543"/>
    <x v="108"/>
    <s v="Solorio HS"/>
    <x v="1"/>
    <s v="17.3"/>
    <s v="Neighborhood"/>
  </r>
  <r>
    <n v="8550"/>
    <n v="610543"/>
    <x v="108"/>
    <s v="Solorio HS"/>
    <x v="1"/>
    <s v="17.3"/>
    <s v="Neighborhood"/>
  </r>
  <r>
    <n v="8550"/>
    <n v="610543"/>
    <x v="108"/>
    <s v="Solorio HS"/>
    <x v="1"/>
    <s v="17.3"/>
    <s v="Neighborhood"/>
  </r>
  <r>
    <n v="8550"/>
    <n v="610543"/>
    <x v="108"/>
    <s v="Solorio HS"/>
    <x v="1"/>
    <s v="17.3"/>
    <s v="Neighborhood"/>
  </r>
  <r>
    <n v="8550"/>
    <n v="610543"/>
    <x v="108"/>
    <s v="Solorio HS"/>
    <x v="1"/>
    <s v="17.3"/>
    <s v="Neighborhood"/>
  </r>
  <r>
    <n v="8550"/>
    <n v="610543"/>
    <x v="108"/>
    <s v="Solorio HS"/>
    <x v="1"/>
    <s v="17.3"/>
    <s v="Neighborhood"/>
  </r>
  <r>
    <n v="8550"/>
    <n v="610543"/>
    <x v="108"/>
    <s v="Solorio HS"/>
    <x v="1"/>
    <s v="17.3"/>
    <s v="Neighborhood"/>
  </r>
  <r>
    <n v="8550"/>
    <n v="610543"/>
    <x v="108"/>
    <s v="Solorio HS"/>
    <x v="1"/>
    <s v="17.3"/>
    <s v="Neighborhood"/>
  </r>
  <r>
    <n v="8550"/>
    <n v="610543"/>
    <x v="108"/>
    <s v="Solorio HS"/>
    <x v="1"/>
    <s v="17.3"/>
    <s v="Neighborhood"/>
  </r>
  <r>
    <n v="8550"/>
    <n v="610543"/>
    <x v="108"/>
    <s v="Solorio HS"/>
    <x v="1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2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3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4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5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6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7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8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9"/>
    <s v="17.3"/>
    <s v="Neighborhood"/>
  </r>
  <r>
    <n v="8550"/>
    <n v="610543"/>
    <x v="108"/>
    <s v="Solorio HS"/>
    <x v="10"/>
    <s v="17.3"/>
    <s v="Neighborhood"/>
  </r>
  <r>
    <n v="8550"/>
    <n v="610543"/>
    <x v="108"/>
    <s v="Solorio HS"/>
    <x v="10"/>
    <s v="17.3"/>
    <s v="Neighborhood"/>
  </r>
  <r>
    <n v="8550"/>
    <n v="610543"/>
    <x v="108"/>
    <s v="Solorio HS"/>
    <x v="10"/>
    <s v="17.3"/>
    <s v="Neighborhood"/>
  </r>
  <r>
    <n v="8550"/>
    <n v="610543"/>
    <x v="108"/>
    <s v="Solorio HS"/>
    <x v="10"/>
    <s v="17.3"/>
    <s v="Neighborhood"/>
  </r>
  <r>
    <n v="8550"/>
    <n v="610543"/>
    <x v="108"/>
    <s v="Solorio HS"/>
    <x v="10"/>
    <s v="17.3"/>
    <s v="Neighborhood"/>
  </r>
  <r>
    <n v="8550"/>
    <n v="610543"/>
    <x v="108"/>
    <s v="Solorio HS"/>
    <x v="11"/>
    <s v="17.3"/>
    <s v="Neighborhood"/>
  </r>
  <r>
    <n v="8550"/>
    <n v="610543"/>
    <x v="108"/>
    <s v="Solorio HS"/>
    <x v="11"/>
    <s v="17.3"/>
    <s v="Neighborhood"/>
  </r>
  <r>
    <n v="8550"/>
    <n v="610543"/>
    <x v="108"/>
    <s v="Solorio HS"/>
    <x v="11"/>
    <s v="17.3"/>
    <s v="Neighborhood"/>
  </r>
  <r>
    <n v="8550"/>
    <n v="610543"/>
    <x v="108"/>
    <s v="Solorio HS"/>
    <x v="11"/>
    <s v="17.3"/>
    <s v="Neighborhood"/>
  </r>
  <r>
    <n v="8550"/>
    <n v="610543"/>
    <x v="108"/>
    <s v="Solorio HS"/>
    <x v="11"/>
    <s v="17.3"/>
    <s v="Neighborhood"/>
  </r>
  <r>
    <n v="8550"/>
    <n v="610543"/>
    <x v="108"/>
    <s v="Solorio HS"/>
    <x v="15"/>
    <s v="17.3"/>
    <s v="Neighborhood"/>
  </r>
  <r>
    <n v="8550"/>
    <n v="610543"/>
    <x v="108"/>
    <s v="Solorio HS"/>
    <x v="16"/>
    <s v="17.3"/>
    <s v="Neighborhood"/>
  </r>
  <r>
    <n v="8676"/>
    <m/>
    <x v="109"/>
    <s v=""/>
    <x v="13"/>
    <s v=""/>
    <s v=""/>
  </r>
  <r>
    <n v="8676"/>
    <m/>
    <x v="109"/>
    <s v=""/>
    <x v="0"/>
    <s v=""/>
    <s v=""/>
  </r>
  <r>
    <n v="8676"/>
    <m/>
    <x v="109"/>
    <s v=""/>
    <x v="0"/>
    <s v=""/>
    <s v=""/>
  </r>
  <r>
    <n v="8676"/>
    <m/>
    <x v="109"/>
    <s v=""/>
    <x v="0"/>
    <s v=""/>
    <s v=""/>
  </r>
  <r>
    <n v="8676"/>
    <m/>
    <x v="109"/>
    <s v=""/>
    <x v="0"/>
    <s v=""/>
    <s v=""/>
  </r>
  <r>
    <n v="8676"/>
    <m/>
    <x v="109"/>
    <s v=""/>
    <x v="0"/>
    <s v=""/>
    <s v=""/>
  </r>
  <r>
    <n v="8676"/>
    <m/>
    <x v="109"/>
    <s v=""/>
    <x v="0"/>
    <s v=""/>
    <s v=""/>
  </r>
  <r>
    <n v="8676"/>
    <m/>
    <x v="109"/>
    <s v=""/>
    <x v="1"/>
    <s v=""/>
    <s v=""/>
  </r>
  <r>
    <n v="8676"/>
    <m/>
    <x v="109"/>
    <s v=""/>
    <x v="1"/>
    <s v=""/>
    <s v=""/>
  </r>
  <r>
    <n v="8676"/>
    <m/>
    <x v="109"/>
    <s v=""/>
    <x v="1"/>
    <s v=""/>
    <s v=""/>
  </r>
  <r>
    <n v="8676"/>
    <m/>
    <x v="109"/>
    <s v=""/>
    <x v="1"/>
    <s v=""/>
    <s v=""/>
  </r>
  <r>
    <n v="8676"/>
    <m/>
    <x v="109"/>
    <s v=""/>
    <x v="1"/>
    <s v=""/>
    <s v=""/>
  </r>
  <r>
    <n v="8676"/>
    <m/>
    <x v="109"/>
    <s v=""/>
    <x v="1"/>
    <s v=""/>
    <s v=""/>
  </r>
  <r>
    <n v="8676"/>
    <m/>
    <x v="109"/>
    <s v=""/>
    <x v="2"/>
    <s v=""/>
    <s v=""/>
  </r>
  <r>
    <n v="8676"/>
    <m/>
    <x v="109"/>
    <s v=""/>
    <x v="2"/>
    <s v=""/>
    <s v=""/>
  </r>
  <r>
    <n v="8676"/>
    <m/>
    <x v="109"/>
    <s v=""/>
    <x v="2"/>
    <s v=""/>
    <s v=""/>
  </r>
  <r>
    <n v="8676"/>
    <m/>
    <x v="109"/>
    <s v=""/>
    <x v="2"/>
    <s v=""/>
    <s v=""/>
  </r>
  <r>
    <n v="8676"/>
    <m/>
    <x v="109"/>
    <s v=""/>
    <x v="2"/>
    <s v=""/>
    <s v=""/>
  </r>
  <r>
    <n v="8676"/>
    <m/>
    <x v="109"/>
    <s v=""/>
    <x v="2"/>
    <s v=""/>
    <s v=""/>
  </r>
  <r>
    <n v="8676"/>
    <m/>
    <x v="109"/>
    <s v=""/>
    <x v="2"/>
    <s v=""/>
    <s v=""/>
  </r>
  <r>
    <n v="8676"/>
    <m/>
    <x v="109"/>
    <s v=""/>
    <x v="2"/>
    <s v=""/>
    <s v=""/>
  </r>
  <r>
    <n v="8676"/>
    <m/>
    <x v="109"/>
    <s v=""/>
    <x v="2"/>
    <s v=""/>
    <s v=""/>
  </r>
  <r>
    <n v="8676"/>
    <m/>
    <x v="109"/>
    <s v=""/>
    <x v="2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3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4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5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6"/>
    <s v=""/>
    <s v=""/>
  </r>
  <r>
    <n v="8676"/>
    <m/>
    <x v="109"/>
    <s v=""/>
    <x v="7"/>
    <s v=""/>
    <s v=""/>
  </r>
  <r>
    <n v="8676"/>
    <m/>
    <x v="109"/>
    <s v=""/>
    <x v="7"/>
    <s v=""/>
    <s v=""/>
  </r>
  <r>
    <n v="8676"/>
    <m/>
    <x v="109"/>
    <s v=""/>
    <x v="7"/>
    <s v=""/>
    <s v=""/>
  </r>
  <r>
    <n v="8676"/>
    <m/>
    <x v="109"/>
    <s v=""/>
    <x v="7"/>
    <s v=""/>
    <s v=""/>
  </r>
  <r>
    <n v="8676"/>
    <m/>
    <x v="109"/>
    <s v=""/>
    <x v="7"/>
    <s v=""/>
    <s v=""/>
  </r>
  <r>
    <n v="8676"/>
    <m/>
    <x v="109"/>
    <s v=""/>
    <x v="7"/>
    <s v=""/>
    <s v=""/>
  </r>
  <r>
    <n v="8676"/>
    <m/>
    <x v="109"/>
    <s v=""/>
    <x v="7"/>
    <s v=""/>
    <s v=""/>
  </r>
  <r>
    <n v="8676"/>
    <m/>
    <x v="109"/>
    <s v=""/>
    <x v="7"/>
    <s v=""/>
    <s v=""/>
  </r>
  <r>
    <n v="8676"/>
    <m/>
    <x v="109"/>
    <s v=""/>
    <x v="7"/>
    <s v=""/>
    <s v=""/>
  </r>
  <r>
    <n v="8676"/>
    <m/>
    <x v="109"/>
    <s v=""/>
    <x v="7"/>
    <s v=""/>
    <s v=""/>
  </r>
  <r>
    <n v="8676"/>
    <m/>
    <x v="109"/>
    <s v=""/>
    <x v="7"/>
    <s v=""/>
    <s v=""/>
  </r>
  <r>
    <n v="8676"/>
    <m/>
    <x v="109"/>
    <s v=""/>
    <x v="8"/>
    <s v=""/>
    <s v=""/>
  </r>
  <r>
    <n v="8676"/>
    <m/>
    <x v="109"/>
    <s v=""/>
    <x v="8"/>
    <s v=""/>
    <s v=""/>
  </r>
  <r>
    <n v="8676"/>
    <m/>
    <x v="109"/>
    <s v=""/>
    <x v="8"/>
    <s v=""/>
    <s v=""/>
  </r>
  <r>
    <n v="8676"/>
    <m/>
    <x v="109"/>
    <s v=""/>
    <x v="8"/>
    <s v=""/>
    <s v=""/>
  </r>
  <r>
    <n v="8676"/>
    <m/>
    <x v="109"/>
    <s v=""/>
    <x v="8"/>
    <s v=""/>
    <s v=""/>
  </r>
  <r>
    <n v="8676"/>
    <m/>
    <x v="109"/>
    <s v=""/>
    <x v="9"/>
    <s v=""/>
    <s v=""/>
  </r>
  <r>
    <n v="8676"/>
    <m/>
    <x v="109"/>
    <s v=""/>
    <x v="9"/>
    <s v=""/>
    <s v=""/>
  </r>
  <r>
    <n v="8676"/>
    <m/>
    <x v="109"/>
    <s v=""/>
    <x v="9"/>
    <s v=""/>
    <s v=""/>
  </r>
  <r>
    <n v="8676"/>
    <m/>
    <x v="109"/>
    <s v=""/>
    <x v="9"/>
    <s v=""/>
    <s v=""/>
  </r>
  <r>
    <n v="8676"/>
    <m/>
    <x v="109"/>
    <s v=""/>
    <x v="9"/>
    <s v=""/>
    <s v=""/>
  </r>
  <r>
    <n v="8676"/>
    <m/>
    <x v="109"/>
    <s v=""/>
    <x v="9"/>
    <s v=""/>
    <s v=""/>
  </r>
  <r>
    <n v="8676"/>
    <m/>
    <x v="109"/>
    <s v=""/>
    <x v="9"/>
    <s v=""/>
    <s v=""/>
  </r>
  <r>
    <n v="8676"/>
    <m/>
    <x v="109"/>
    <s v=""/>
    <x v="9"/>
    <s v=""/>
    <s v=""/>
  </r>
  <r>
    <n v="8676"/>
    <m/>
    <x v="109"/>
    <s v=""/>
    <x v="10"/>
    <s v=""/>
    <s v=""/>
  </r>
  <r>
    <n v="8676"/>
    <m/>
    <x v="109"/>
    <s v=""/>
    <x v="10"/>
    <s v=""/>
    <s v=""/>
  </r>
  <r>
    <n v="8676"/>
    <m/>
    <x v="109"/>
    <s v=""/>
    <x v="11"/>
    <s v=""/>
    <s v=""/>
  </r>
  <r>
    <n v="7930"/>
    <n v="610357"/>
    <x v="110"/>
    <s v="Spry Comm Links HS"/>
    <x v="1"/>
    <s v="16.8"/>
    <s v=""/>
  </r>
  <r>
    <n v="7930"/>
    <n v="610357"/>
    <x v="110"/>
    <s v="Spry Comm Links HS"/>
    <x v="2"/>
    <s v="16.8"/>
    <s v=""/>
  </r>
  <r>
    <n v="7930"/>
    <n v="610357"/>
    <x v="110"/>
    <s v="Spry Comm Links HS"/>
    <x v="2"/>
    <s v="16.8"/>
    <s v=""/>
  </r>
  <r>
    <n v="7930"/>
    <n v="610357"/>
    <x v="110"/>
    <s v="Spry Comm Links HS"/>
    <x v="3"/>
    <s v="16.8"/>
    <s v=""/>
  </r>
  <r>
    <n v="7930"/>
    <n v="610357"/>
    <x v="110"/>
    <s v="Spry Comm Links HS"/>
    <x v="3"/>
    <s v="16.8"/>
    <s v=""/>
  </r>
  <r>
    <n v="7930"/>
    <n v="610357"/>
    <x v="110"/>
    <s v="Spry Comm Links HS"/>
    <x v="3"/>
    <s v="16.8"/>
    <s v=""/>
  </r>
  <r>
    <n v="7930"/>
    <n v="610357"/>
    <x v="110"/>
    <s v="Spry Comm Links HS"/>
    <x v="3"/>
    <s v="16.8"/>
    <s v=""/>
  </r>
  <r>
    <n v="7930"/>
    <n v="610357"/>
    <x v="110"/>
    <s v="Spry Comm Links HS"/>
    <x v="3"/>
    <s v="16.8"/>
    <s v=""/>
  </r>
  <r>
    <n v="7930"/>
    <n v="610357"/>
    <x v="110"/>
    <s v="Spry Comm Links HS"/>
    <x v="3"/>
    <s v="16.8"/>
    <s v=""/>
  </r>
  <r>
    <n v="7930"/>
    <n v="610357"/>
    <x v="110"/>
    <s v="Spry Comm Links HS"/>
    <x v="4"/>
    <s v="16.8"/>
    <s v=""/>
  </r>
  <r>
    <n v="7930"/>
    <n v="610357"/>
    <x v="110"/>
    <s v="Spry Comm Links HS"/>
    <x v="4"/>
    <s v="16.8"/>
    <s v=""/>
  </r>
  <r>
    <n v="7930"/>
    <n v="610357"/>
    <x v="110"/>
    <s v="Spry Comm Links HS"/>
    <x v="4"/>
    <s v="16.8"/>
    <s v=""/>
  </r>
  <r>
    <n v="7930"/>
    <n v="610357"/>
    <x v="110"/>
    <s v="Spry Comm Links HS"/>
    <x v="4"/>
    <s v="16.8"/>
    <s v=""/>
  </r>
  <r>
    <n v="7930"/>
    <n v="610357"/>
    <x v="110"/>
    <s v="Spry Comm Links HS"/>
    <x v="5"/>
    <s v="16.8"/>
    <s v=""/>
  </r>
  <r>
    <n v="7930"/>
    <n v="610357"/>
    <x v="110"/>
    <s v="Spry Comm Links HS"/>
    <x v="5"/>
    <s v="16.8"/>
    <s v=""/>
  </r>
  <r>
    <n v="7930"/>
    <n v="610357"/>
    <x v="110"/>
    <s v="Spry Comm Links HS"/>
    <x v="5"/>
    <s v="16.8"/>
    <s v=""/>
  </r>
  <r>
    <n v="7930"/>
    <n v="610357"/>
    <x v="110"/>
    <s v="Spry Comm Links HS"/>
    <x v="5"/>
    <s v="16.8"/>
    <s v=""/>
  </r>
  <r>
    <n v="7930"/>
    <n v="610357"/>
    <x v="110"/>
    <s v="Spry Comm Links HS"/>
    <x v="5"/>
    <s v="16.8"/>
    <s v=""/>
  </r>
  <r>
    <n v="7930"/>
    <n v="610357"/>
    <x v="110"/>
    <s v="Spry Comm Links HS"/>
    <x v="5"/>
    <s v="16.8"/>
    <s v=""/>
  </r>
  <r>
    <n v="7930"/>
    <n v="610357"/>
    <x v="110"/>
    <s v="Spry Comm Links HS"/>
    <x v="5"/>
    <s v="16.8"/>
    <s v=""/>
  </r>
  <r>
    <n v="7930"/>
    <n v="610357"/>
    <x v="110"/>
    <s v="Spry Comm Links HS"/>
    <x v="5"/>
    <s v="16.8"/>
    <s v=""/>
  </r>
  <r>
    <n v="7930"/>
    <n v="610357"/>
    <x v="110"/>
    <s v="Spry Comm Links HS"/>
    <x v="5"/>
    <s v="16.8"/>
    <s v=""/>
  </r>
  <r>
    <n v="7930"/>
    <n v="610357"/>
    <x v="110"/>
    <s v="Spry Comm Links HS"/>
    <x v="5"/>
    <s v="16.8"/>
    <s v=""/>
  </r>
  <r>
    <n v="7930"/>
    <n v="610357"/>
    <x v="110"/>
    <s v="Spry Comm Links HS"/>
    <x v="5"/>
    <s v="16.8"/>
    <s v=""/>
  </r>
  <r>
    <n v="7930"/>
    <n v="610357"/>
    <x v="110"/>
    <s v="Spry Comm Links HS"/>
    <x v="6"/>
    <s v="16.8"/>
    <s v=""/>
  </r>
  <r>
    <n v="7930"/>
    <n v="610357"/>
    <x v="110"/>
    <s v="Spry Comm Links HS"/>
    <x v="6"/>
    <s v="16.8"/>
    <s v=""/>
  </r>
  <r>
    <n v="7930"/>
    <n v="610357"/>
    <x v="110"/>
    <s v="Spry Comm Links HS"/>
    <x v="6"/>
    <s v="16.8"/>
    <s v=""/>
  </r>
  <r>
    <n v="7930"/>
    <n v="610357"/>
    <x v="110"/>
    <s v="Spry Comm Links HS"/>
    <x v="6"/>
    <s v="16.8"/>
    <s v=""/>
  </r>
  <r>
    <n v="7930"/>
    <n v="610357"/>
    <x v="110"/>
    <s v="Spry Comm Links HS"/>
    <x v="6"/>
    <s v="16.8"/>
    <s v=""/>
  </r>
  <r>
    <n v="7930"/>
    <n v="610357"/>
    <x v="110"/>
    <s v="Spry Comm Links HS"/>
    <x v="6"/>
    <s v="16.8"/>
    <s v=""/>
  </r>
  <r>
    <n v="7930"/>
    <n v="610357"/>
    <x v="110"/>
    <s v="Spry Comm Links HS"/>
    <x v="6"/>
    <s v="16.8"/>
    <s v=""/>
  </r>
  <r>
    <n v="7930"/>
    <n v="610357"/>
    <x v="110"/>
    <s v="Spry Comm Links HS"/>
    <x v="6"/>
    <s v="16.8"/>
    <s v=""/>
  </r>
  <r>
    <n v="7930"/>
    <n v="610357"/>
    <x v="110"/>
    <s v="Spry Comm Links HS"/>
    <x v="6"/>
    <s v="16.8"/>
    <s v=""/>
  </r>
  <r>
    <n v="7930"/>
    <n v="610357"/>
    <x v="110"/>
    <s v="Spry Comm Links HS"/>
    <x v="6"/>
    <s v="16.8"/>
    <s v=""/>
  </r>
  <r>
    <n v="7930"/>
    <n v="610357"/>
    <x v="110"/>
    <s v="Spry Comm Links HS"/>
    <x v="6"/>
    <s v="16.8"/>
    <s v=""/>
  </r>
  <r>
    <n v="7930"/>
    <n v="610357"/>
    <x v="110"/>
    <s v="Spry Comm Links HS"/>
    <x v="6"/>
    <s v="16.8"/>
    <s v=""/>
  </r>
  <r>
    <n v="7930"/>
    <n v="610357"/>
    <x v="110"/>
    <s v="Spry Comm Links HS"/>
    <x v="7"/>
    <s v="16.8"/>
    <s v=""/>
  </r>
  <r>
    <n v="7930"/>
    <n v="610357"/>
    <x v="110"/>
    <s v="Spry Comm Links HS"/>
    <x v="7"/>
    <s v="16.8"/>
    <s v=""/>
  </r>
  <r>
    <n v="7930"/>
    <n v="610357"/>
    <x v="110"/>
    <s v="Spry Comm Links HS"/>
    <x v="7"/>
    <s v="16.8"/>
    <s v=""/>
  </r>
  <r>
    <n v="7930"/>
    <n v="610357"/>
    <x v="110"/>
    <s v="Spry Comm Links HS"/>
    <x v="7"/>
    <s v="16.8"/>
    <s v=""/>
  </r>
  <r>
    <n v="7930"/>
    <n v="610357"/>
    <x v="110"/>
    <s v="Spry Comm Links HS"/>
    <x v="7"/>
    <s v="16.8"/>
    <s v=""/>
  </r>
  <r>
    <n v="7930"/>
    <n v="610357"/>
    <x v="110"/>
    <s v="Spry Comm Links HS"/>
    <x v="7"/>
    <s v="16.8"/>
    <s v=""/>
  </r>
  <r>
    <n v="7930"/>
    <n v="610357"/>
    <x v="110"/>
    <s v="Spry Comm Links HS"/>
    <x v="7"/>
    <s v="16.8"/>
    <s v=""/>
  </r>
  <r>
    <n v="7930"/>
    <n v="610357"/>
    <x v="110"/>
    <s v="Spry Comm Links HS"/>
    <x v="8"/>
    <s v="16.8"/>
    <s v=""/>
  </r>
  <r>
    <n v="7930"/>
    <n v="610357"/>
    <x v="110"/>
    <s v="Spry Comm Links HS"/>
    <x v="8"/>
    <s v="16.8"/>
    <s v=""/>
  </r>
  <r>
    <n v="7930"/>
    <n v="610357"/>
    <x v="110"/>
    <s v="Spry Comm Links HS"/>
    <x v="8"/>
    <s v="16.8"/>
    <s v=""/>
  </r>
  <r>
    <n v="7930"/>
    <n v="610357"/>
    <x v="110"/>
    <s v="Spry Comm Links HS"/>
    <x v="8"/>
    <s v="16.8"/>
    <s v=""/>
  </r>
  <r>
    <n v="7930"/>
    <n v="610357"/>
    <x v="110"/>
    <s v="Spry Comm Links HS"/>
    <x v="8"/>
    <s v="16.8"/>
    <s v=""/>
  </r>
  <r>
    <n v="7930"/>
    <n v="610357"/>
    <x v="110"/>
    <s v="Spry Comm Links HS"/>
    <x v="8"/>
    <s v="16.8"/>
    <s v=""/>
  </r>
  <r>
    <n v="7930"/>
    <n v="610357"/>
    <x v="110"/>
    <s v="Spry Comm Links HS"/>
    <x v="8"/>
    <s v="16.8"/>
    <s v=""/>
  </r>
  <r>
    <n v="7930"/>
    <n v="610357"/>
    <x v="110"/>
    <s v="Spry Comm Links HS"/>
    <x v="8"/>
    <s v="16.8"/>
    <s v=""/>
  </r>
  <r>
    <n v="7930"/>
    <n v="610357"/>
    <x v="110"/>
    <s v="Spry Comm Links HS"/>
    <x v="9"/>
    <s v="16.8"/>
    <s v=""/>
  </r>
  <r>
    <n v="7930"/>
    <n v="610357"/>
    <x v="110"/>
    <s v="Spry Comm Links HS"/>
    <x v="9"/>
    <s v="16.8"/>
    <s v=""/>
  </r>
  <r>
    <n v="7930"/>
    <n v="610357"/>
    <x v="110"/>
    <s v="Spry Comm Links HS"/>
    <x v="9"/>
    <s v="16.8"/>
    <s v=""/>
  </r>
  <r>
    <n v="7930"/>
    <n v="610357"/>
    <x v="110"/>
    <s v="Spry Comm Links HS"/>
    <x v="10"/>
    <s v="16.8"/>
    <s v=""/>
  </r>
  <r>
    <n v="7930"/>
    <n v="610357"/>
    <x v="110"/>
    <s v="Spry Comm Links HS"/>
    <x v="10"/>
    <s v="16.8"/>
    <s v=""/>
  </r>
  <r>
    <n v="7930"/>
    <n v="610357"/>
    <x v="110"/>
    <s v="Spry Comm Links HS"/>
    <x v="10"/>
    <s v="16.8"/>
    <s v=""/>
  </r>
  <r>
    <n v="7930"/>
    <n v="610357"/>
    <x v="110"/>
    <s v="Spry Comm Links HS"/>
    <x v="11"/>
    <s v="16.8"/>
    <s v=""/>
  </r>
  <r>
    <n v="1560"/>
    <n v="609732"/>
    <x v="111"/>
    <s v="Steinmetz HS"/>
    <x v="12"/>
    <s v="16.2"/>
    <s v=""/>
  </r>
  <r>
    <n v="1560"/>
    <n v="609732"/>
    <x v="111"/>
    <s v="Steinmetz HS"/>
    <x v="12"/>
    <s v="16.2"/>
    <s v=""/>
  </r>
  <r>
    <n v="1560"/>
    <n v="609732"/>
    <x v="111"/>
    <s v="Steinmetz HS"/>
    <x v="13"/>
    <s v="16.2"/>
    <s v=""/>
  </r>
  <r>
    <n v="1560"/>
    <n v="609732"/>
    <x v="111"/>
    <s v="Steinmetz HS"/>
    <x v="13"/>
    <s v="16.2"/>
    <s v=""/>
  </r>
  <r>
    <n v="1560"/>
    <n v="609732"/>
    <x v="111"/>
    <s v="Steinmetz HS"/>
    <x v="13"/>
    <s v="16.2"/>
    <s v=""/>
  </r>
  <r>
    <n v="1560"/>
    <n v="609732"/>
    <x v="111"/>
    <s v="Steinmetz HS"/>
    <x v="0"/>
    <s v="16.2"/>
    <s v=""/>
  </r>
  <r>
    <n v="1560"/>
    <n v="609732"/>
    <x v="111"/>
    <s v="Steinmetz HS"/>
    <x v="0"/>
    <s v="16.2"/>
    <s v=""/>
  </r>
  <r>
    <n v="1560"/>
    <n v="609732"/>
    <x v="111"/>
    <s v="Steinmetz HS"/>
    <x v="0"/>
    <s v="16.2"/>
    <s v=""/>
  </r>
  <r>
    <n v="1560"/>
    <n v="609732"/>
    <x v="111"/>
    <s v="Steinmetz HS"/>
    <x v="0"/>
    <s v="16.2"/>
    <s v=""/>
  </r>
  <r>
    <n v="1560"/>
    <n v="609732"/>
    <x v="111"/>
    <s v="Steinmetz HS"/>
    <x v="1"/>
    <s v="16.2"/>
    <s v=""/>
  </r>
  <r>
    <n v="1560"/>
    <n v="609732"/>
    <x v="111"/>
    <s v="Steinmetz HS"/>
    <x v="1"/>
    <s v="16.2"/>
    <s v=""/>
  </r>
  <r>
    <n v="1560"/>
    <n v="609732"/>
    <x v="111"/>
    <s v="Steinmetz HS"/>
    <x v="1"/>
    <s v="16.2"/>
    <s v=""/>
  </r>
  <r>
    <n v="1560"/>
    <n v="609732"/>
    <x v="111"/>
    <s v="Steinmetz HS"/>
    <x v="1"/>
    <s v="16.2"/>
    <s v=""/>
  </r>
  <r>
    <n v="1560"/>
    <n v="609732"/>
    <x v="111"/>
    <s v="Steinmetz HS"/>
    <x v="1"/>
    <s v="16.2"/>
    <s v=""/>
  </r>
  <r>
    <n v="1560"/>
    <n v="609732"/>
    <x v="111"/>
    <s v="Steinmetz HS"/>
    <x v="1"/>
    <s v="16.2"/>
    <s v=""/>
  </r>
  <r>
    <n v="1560"/>
    <n v="609732"/>
    <x v="111"/>
    <s v="Steinmetz HS"/>
    <x v="1"/>
    <s v="16.2"/>
    <s v=""/>
  </r>
  <r>
    <n v="1560"/>
    <n v="609732"/>
    <x v="111"/>
    <s v="Steinmetz HS"/>
    <x v="1"/>
    <s v="16.2"/>
    <s v=""/>
  </r>
  <r>
    <n v="1560"/>
    <n v="609732"/>
    <x v="111"/>
    <s v="Steinmetz HS"/>
    <x v="1"/>
    <s v="16.2"/>
    <s v=""/>
  </r>
  <r>
    <n v="1560"/>
    <n v="609732"/>
    <x v="111"/>
    <s v="Steinmetz HS"/>
    <x v="1"/>
    <s v="16.2"/>
    <s v=""/>
  </r>
  <r>
    <n v="1560"/>
    <n v="609732"/>
    <x v="111"/>
    <s v="Steinmetz HS"/>
    <x v="1"/>
    <s v="16.2"/>
    <s v=""/>
  </r>
  <r>
    <n v="1560"/>
    <n v="609732"/>
    <x v="111"/>
    <s v="Steinmetz HS"/>
    <x v="1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2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3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4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5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6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7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8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9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0"/>
    <s v="16.2"/>
    <s v=""/>
  </r>
  <r>
    <n v="1560"/>
    <n v="609732"/>
    <x v="111"/>
    <s v="Steinmetz HS"/>
    <x v="11"/>
    <s v="16.2"/>
    <s v=""/>
  </r>
  <r>
    <n v="1560"/>
    <n v="609732"/>
    <x v="111"/>
    <s v="Steinmetz HS"/>
    <x v="11"/>
    <s v="16.2"/>
    <s v=""/>
  </r>
  <r>
    <n v="1560"/>
    <n v="609732"/>
    <x v="111"/>
    <s v="Steinmetz HS"/>
    <x v="11"/>
    <s v="16.2"/>
    <s v=""/>
  </r>
  <r>
    <n v="1560"/>
    <n v="609732"/>
    <x v="111"/>
    <s v="Steinmetz HS"/>
    <x v="11"/>
    <s v="16.2"/>
    <s v=""/>
  </r>
  <r>
    <n v="1560"/>
    <n v="609732"/>
    <x v="111"/>
    <s v="Steinmetz HS"/>
    <x v="11"/>
    <s v="16.2"/>
    <s v=""/>
  </r>
  <r>
    <n v="1560"/>
    <n v="609732"/>
    <x v="111"/>
    <s v="Steinmetz HS"/>
    <x v="11"/>
    <s v="16.2"/>
    <s v=""/>
  </r>
  <r>
    <n v="1560"/>
    <n v="609732"/>
    <x v="111"/>
    <s v="Steinmetz HS"/>
    <x v="15"/>
    <s v="16.2"/>
    <s v=""/>
  </r>
  <r>
    <n v="1560"/>
    <n v="609732"/>
    <x v="111"/>
    <s v="Steinmetz HS"/>
    <x v="16"/>
    <s v="16.2"/>
    <s v=""/>
  </r>
  <r>
    <n v="1570"/>
    <n v="609733"/>
    <x v="112"/>
    <s v="Sullivan HS"/>
    <x v="17"/>
    <s v="15"/>
    <s v=""/>
  </r>
  <r>
    <n v="1570"/>
    <n v="609733"/>
    <x v="112"/>
    <s v="Sullivan HS"/>
    <x v="12"/>
    <s v="15"/>
    <s v=""/>
  </r>
  <r>
    <n v="1570"/>
    <n v="609733"/>
    <x v="112"/>
    <s v="Sullivan HS"/>
    <x v="1"/>
    <s v="15"/>
    <s v=""/>
  </r>
  <r>
    <n v="1570"/>
    <n v="609733"/>
    <x v="112"/>
    <s v="Sullivan HS"/>
    <x v="2"/>
    <s v="15"/>
    <s v=""/>
  </r>
  <r>
    <n v="1570"/>
    <n v="609733"/>
    <x v="112"/>
    <s v="Sullivan HS"/>
    <x v="2"/>
    <s v="15"/>
    <s v=""/>
  </r>
  <r>
    <n v="1570"/>
    <n v="609733"/>
    <x v="112"/>
    <s v="Sullivan HS"/>
    <x v="2"/>
    <s v="15"/>
    <s v=""/>
  </r>
  <r>
    <n v="1570"/>
    <n v="609733"/>
    <x v="112"/>
    <s v="Sullivan HS"/>
    <x v="2"/>
    <s v="15"/>
    <s v=""/>
  </r>
  <r>
    <n v="1570"/>
    <n v="609733"/>
    <x v="112"/>
    <s v="Sullivan HS"/>
    <x v="2"/>
    <s v="15"/>
    <s v=""/>
  </r>
  <r>
    <n v="1570"/>
    <n v="609733"/>
    <x v="112"/>
    <s v="Sullivan HS"/>
    <x v="3"/>
    <s v="15"/>
    <s v=""/>
  </r>
  <r>
    <n v="1570"/>
    <n v="609733"/>
    <x v="112"/>
    <s v="Sullivan HS"/>
    <x v="3"/>
    <s v="15"/>
    <s v=""/>
  </r>
  <r>
    <n v="1570"/>
    <n v="609733"/>
    <x v="112"/>
    <s v="Sullivan HS"/>
    <x v="3"/>
    <s v="15"/>
    <s v=""/>
  </r>
  <r>
    <n v="1570"/>
    <n v="609733"/>
    <x v="112"/>
    <s v="Sullivan HS"/>
    <x v="3"/>
    <s v="15"/>
    <s v=""/>
  </r>
  <r>
    <n v="1570"/>
    <n v="609733"/>
    <x v="112"/>
    <s v="Sullivan HS"/>
    <x v="3"/>
    <s v="15"/>
    <s v=""/>
  </r>
  <r>
    <n v="1570"/>
    <n v="609733"/>
    <x v="112"/>
    <s v="Sullivan HS"/>
    <x v="3"/>
    <s v="15"/>
    <s v=""/>
  </r>
  <r>
    <n v="1570"/>
    <n v="609733"/>
    <x v="112"/>
    <s v="Sullivan HS"/>
    <x v="3"/>
    <s v="15"/>
    <s v=""/>
  </r>
  <r>
    <n v="1570"/>
    <n v="609733"/>
    <x v="112"/>
    <s v="Sullivan HS"/>
    <x v="3"/>
    <s v="15"/>
    <s v=""/>
  </r>
  <r>
    <n v="1570"/>
    <n v="609733"/>
    <x v="112"/>
    <s v="Sullivan HS"/>
    <x v="4"/>
    <s v="15"/>
    <s v=""/>
  </r>
  <r>
    <n v="1570"/>
    <n v="609733"/>
    <x v="112"/>
    <s v="Sullivan HS"/>
    <x v="4"/>
    <s v="15"/>
    <s v=""/>
  </r>
  <r>
    <n v="1570"/>
    <n v="609733"/>
    <x v="112"/>
    <s v="Sullivan HS"/>
    <x v="4"/>
    <s v="15"/>
    <s v=""/>
  </r>
  <r>
    <n v="1570"/>
    <n v="609733"/>
    <x v="112"/>
    <s v="Sullivan HS"/>
    <x v="4"/>
    <s v="15"/>
    <s v=""/>
  </r>
  <r>
    <n v="1570"/>
    <n v="609733"/>
    <x v="112"/>
    <s v="Sullivan HS"/>
    <x v="4"/>
    <s v="15"/>
    <s v=""/>
  </r>
  <r>
    <n v="1570"/>
    <n v="609733"/>
    <x v="112"/>
    <s v="Sullivan HS"/>
    <x v="4"/>
    <s v="15"/>
    <s v=""/>
  </r>
  <r>
    <n v="1570"/>
    <n v="609733"/>
    <x v="112"/>
    <s v="Sullivan HS"/>
    <x v="4"/>
    <s v="15"/>
    <s v=""/>
  </r>
  <r>
    <n v="1570"/>
    <n v="609733"/>
    <x v="112"/>
    <s v="Sullivan HS"/>
    <x v="4"/>
    <s v="15"/>
    <s v=""/>
  </r>
  <r>
    <n v="1570"/>
    <n v="609733"/>
    <x v="112"/>
    <s v="Sullivan HS"/>
    <x v="4"/>
    <s v="15"/>
    <s v=""/>
  </r>
  <r>
    <n v="1570"/>
    <n v="609733"/>
    <x v="112"/>
    <s v="Sullivan HS"/>
    <x v="4"/>
    <s v="15"/>
    <s v=""/>
  </r>
  <r>
    <n v="1570"/>
    <n v="609733"/>
    <x v="112"/>
    <s v="Sullivan HS"/>
    <x v="4"/>
    <s v="15"/>
    <s v=""/>
  </r>
  <r>
    <n v="1570"/>
    <n v="609733"/>
    <x v="112"/>
    <s v="Sullivan HS"/>
    <x v="4"/>
    <s v="15"/>
    <s v=""/>
  </r>
  <r>
    <n v="1570"/>
    <n v="609733"/>
    <x v="112"/>
    <s v="Sullivan HS"/>
    <x v="4"/>
    <s v="15"/>
    <s v=""/>
  </r>
  <r>
    <n v="1570"/>
    <n v="609733"/>
    <x v="112"/>
    <s v="Sullivan HS"/>
    <x v="4"/>
    <s v="15"/>
    <s v=""/>
  </r>
  <r>
    <n v="1570"/>
    <n v="609733"/>
    <x v="112"/>
    <s v="Sullivan HS"/>
    <x v="5"/>
    <s v="15"/>
    <s v=""/>
  </r>
  <r>
    <n v="1570"/>
    <n v="609733"/>
    <x v="112"/>
    <s v="Sullivan HS"/>
    <x v="5"/>
    <s v="15"/>
    <s v=""/>
  </r>
  <r>
    <n v="1570"/>
    <n v="609733"/>
    <x v="112"/>
    <s v="Sullivan HS"/>
    <x v="5"/>
    <s v="15"/>
    <s v=""/>
  </r>
  <r>
    <n v="1570"/>
    <n v="609733"/>
    <x v="112"/>
    <s v="Sullivan HS"/>
    <x v="5"/>
    <s v="15"/>
    <s v=""/>
  </r>
  <r>
    <n v="1570"/>
    <n v="609733"/>
    <x v="112"/>
    <s v="Sullivan HS"/>
    <x v="5"/>
    <s v="15"/>
    <s v=""/>
  </r>
  <r>
    <n v="1570"/>
    <n v="609733"/>
    <x v="112"/>
    <s v="Sullivan HS"/>
    <x v="5"/>
    <s v="15"/>
    <s v=""/>
  </r>
  <r>
    <n v="1570"/>
    <n v="609733"/>
    <x v="112"/>
    <s v="Sullivan HS"/>
    <x v="5"/>
    <s v="15"/>
    <s v=""/>
  </r>
  <r>
    <n v="1570"/>
    <n v="609733"/>
    <x v="112"/>
    <s v="Sullivan HS"/>
    <x v="5"/>
    <s v="15"/>
    <s v=""/>
  </r>
  <r>
    <n v="1570"/>
    <n v="609733"/>
    <x v="112"/>
    <s v="Sullivan HS"/>
    <x v="5"/>
    <s v="15"/>
    <s v=""/>
  </r>
  <r>
    <n v="1570"/>
    <n v="609733"/>
    <x v="112"/>
    <s v="Sullivan HS"/>
    <x v="5"/>
    <s v="15"/>
    <s v=""/>
  </r>
  <r>
    <n v="1570"/>
    <n v="609733"/>
    <x v="112"/>
    <s v="Sullivan HS"/>
    <x v="5"/>
    <s v="15"/>
    <s v=""/>
  </r>
  <r>
    <n v="1570"/>
    <n v="609733"/>
    <x v="112"/>
    <s v="Sullivan HS"/>
    <x v="5"/>
    <s v="15"/>
    <s v=""/>
  </r>
  <r>
    <n v="1570"/>
    <n v="609733"/>
    <x v="112"/>
    <s v="Sullivan HS"/>
    <x v="5"/>
    <s v="15"/>
    <s v=""/>
  </r>
  <r>
    <n v="1570"/>
    <n v="609733"/>
    <x v="112"/>
    <s v="Sullivan HS"/>
    <x v="5"/>
    <s v="15"/>
    <s v=""/>
  </r>
  <r>
    <n v="1570"/>
    <n v="609733"/>
    <x v="112"/>
    <s v="Sullivan HS"/>
    <x v="5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6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7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8"/>
    <s v="15"/>
    <s v=""/>
  </r>
  <r>
    <n v="1570"/>
    <n v="609733"/>
    <x v="112"/>
    <s v="Sullivan HS"/>
    <x v="9"/>
    <s v="15"/>
    <s v=""/>
  </r>
  <r>
    <n v="1570"/>
    <n v="609733"/>
    <x v="112"/>
    <s v="Sullivan HS"/>
    <x v="9"/>
    <s v="15"/>
    <s v=""/>
  </r>
  <r>
    <n v="1570"/>
    <n v="609733"/>
    <x v="112"/>
    <s v="Sullivan HS"/>
    <x v="9"/>
    <s v="15"/>
    <s v=""/>
  </r>
  <r>
    <n v="1570"/>
    <n v="609733"/>
    <x v="112"/>
    <s v="Sullivan HS"/>
    <x v="9"/>
    <s v="15"/>
    <s v=""/>
  </r>
  <r>
    <n v="1570"/>
    <n v="609733"/>
    <x v="112"/>
    <s v="Sullivan HS"/>
    <x v="9"/>
    <s v="15"/>
    <s v=""/>
  </r>
  <r>
    <n v="1570"/>
    <n v="609733"/>
    <x v="112"/>
    <s v="Sullivan HS"/>
    <x v="9"/>
    <s v="15"/>
    <s v=""/>
  </r>
  <r>
    <n v="1570"/>
    <n v="609733"/>
    <x v="112"/>
    <s v="Sullivan HS"/>
    <x v="9"/>
    <s v="15"/>
    <s v=""/>
  </r>
  <r>
    <n v="1570"/>
    <n v="609733"/>
    <x v="112"/>
    <s v="Sullivan HS"/>
    <x v="9"/>
    <s v="15"/>
    <s v=""/>
  </r>
  <r>
    <n v="1570"/>
    <n v="609733"/>
    <x v="112"/>
    <s v="Sullivan HS"/>
    <x v="10"/>
    <s v="15"/>
    <s v=""/>
  </r>
  <r>
    <n v="1570"/>
    <n v="609733"/>
    <x v="112"/>
    <s v="Sullivan HS"/>
    <x v="10"/>
    <s v="15"/>
    <s v=""/>
  </r>
  <r>
    <n v="1570"/>
    <n v="609733"/>
    <x v="112"/>
    <s v="Sullivan HS"/>
    <x v="10"/>
    <s v="15"/>
    <s v=""/>
  </r>
  <r>
    <n v="1570"/>
    <n v="609733"/>
    <x v="112"/>
    <s v="Sullivan HS"/>
    <x v="10"/>
    <s v="15"/>
    <s v=""/>
  </r>
  <r>
    <n v="1570"/>
    <n v="609733"/>
    <x v="112"/>
    <s v="Sullivan HS"/>
    <x v="10"/>
    <s v="15"/>
    <s v=""/>
  </r>
  <r>
    <n v="1570"/>
    <n v="609733"/>
    <x v="112"/>
    <s v="Sullivan HS"/>
    <x v="10"/>
    <s v="15"/>
    <s v=""/>
  </r>
  <r>
    <n v="1570"/>
    <n v="609733"/>
    <x v="112"/>
    <s v="Sullivan HS"/>
    <x v="10"/>
    <s v="15"/>
    <s v=""/>
  </r>
  <r>
    <n v="1570"/>
    <n v="609733"/>
    <x v="112"/>
    <s v="Sullivan HS"/>
    <x v="10"/>
    <s v="15"/>
    <s v=""/>
  </r>
  <r>
    <n v="1570"/>
    <n v="609733"/>
    <x v="112"/>
    <s v="Sullivan HS"/>
    <x v="10"/>
    <s v="15"/>
    <s v=""/>
  </r>
  <r>
    <n v="1570"/>
    <n v="609733"/>
    <x v="112"/>
    <s v="Sullivan HS"/>
    <x v="10"/>
    <s v="15"/>
    <s v=""/>
  </r>
  <r>
    <n v="1570"/>
    <n v="609733"/>
    <x v="112"/>
    <s v="Sullivan HS"/>
    <x v="10"/>
    <s v="15"/>
    <s v=""/>
  </r>
  <r>
    <n v="1570"/>
    <n v="609733"/>
    <x v="112"/>
    <s v="Sullivan HS"/>
    <x v="11"/>
    <s v="15"/>
    <s v=""/>
  </r>
  <r>
    <n v="1570"/>
    <n v="609733"/>
    <x v="112"/>
    <s v="Sullivan HS"/>
    <x v="11"/>
    <s v="15"/>
    <s v=""/>
  </r>
  <r>
    <n v="1570"/>
    <n v="609733"/>
    <x v="112"/>
    <s v="Sullivan HS"/>
    <x v="11"/>
    <s v="15"/>
    <s v=""/>
  </r>
  <r>
    <n v="1570"/>
    <n v="609733"/>
    <x v="112"/>
    <s v="Sullivan HS"/>
    <x v="11"/>
    <s v="15"/>
    <s v=""/>
  </r>
  <r>
    <n v="1570"/>
    <n v="609733"/>
    <x v="112"/>
    <s v="Sullivan HS"/>
    <x v="11"/>
    <s v="15"/>
    <s v=""/>
  </r>
  <r>
    <n v="1570"/>
    <n v="609733"/>
    <x v="112"/>
    <s v="Sullivan HS"/>
    <x v="15"/>
    <s v="15"/>
    <s v=""/>
  </r>
  <r>
    <n v="1570"/>
    <n v="609733"/>
    <x v="112"/>
    <s v="Sullivan HS"/>
    <x v="15"/>
    <s v="15"/>
    <s v=""/>
  </r>
  <r>
    <n v="1580"/>
    <n v="609734"/>
    <x v="113"/>
    <s v="Taft HS"/>
    <x v="17"/>
    <s v="18.8"/>
    <s v=""/>
  </r>
  <r>
    <n v="1580"/>
    <n v="609734"/>
    <x v="113"/>
    <s v="Taft HS"/>
    <x v="14"/>
    <s v="18.8"/>
    <s v=""/>
  </r>
  <r>
    <n v="1580"/>
    <n v="609734"/>
    <x v="113"/>
    <s v="Taft HS"/>
    <x v="14"/>
    <s v="18.8"/>
    <s v=""/>
  </r>
  <r>
    <n v="1580"/>
    <n v="609734"/>
    <x v="113"/>
    <s v="Taft HS"/>
    <x v="14"/>
    <s v="18.8"/>
    <s v=""/>
  </r>
  <r>
    <n v="1580"/>
    <n v="609734"/>
    <x v="113"/>
    <s v="Taft HS"/>
    <x v="14"/>
    <s v="18.8"/>
    <s v=""/>
  </r>
  <r>
    <n v="1580"/>
    <n v="609734"/>
    <x v="113"/>
    <s v="Taft HS"/>
    <x v="14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2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13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0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1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2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3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4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5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6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7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8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9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0"/>
    <s v="18.8"/>
    <s v=""/>
  </r>
  <r>
    <n v="1580"/>
    <n v="609734"/>
    <x v="113"/>
    <s v="Taft HS"/>
    <x v="11"/>
    <s v="18.8"/>
    <s v=""/>
  </r>
  <r>
    <n v="1580"/>
    <n v="609734"/>
    <x v="113"/>
    <s v="Taft HS"/>
    <x v="11"/>
    <s v="18.8"/>
    <s v=""/>
  </r>
  <r>
    <n v="1580"/>
    <n v="609734"/>
    <x v="113"/>
    <s v="Taft HS"/>
    <x v="11"/>
    <s v="18.8"/>
    <s v=""/>
  </r>
  <r>
    <n v="1580"/>
    <n v="609734"/>
    <x v="113"/>
    <s v="Taft HS"/>
    <x v="11"/>
    <s v="18.8"/>
    <s v=""/>
  </r>
  <r>
    <n v="1580"/>
    <n v="609734"/>
    <x v="113"/>
    <s v="Taft HS"/>
    <x v="11"/>
    <s v="18.8"/>
    <s v=""/>
  </r>
  <r>
    <n v="1580"/>
    <n v="609734"/>
    <x v="113"/>
    <s v="Taft HS"/>
    <x v="11"/>
    <s v="18.8"/>
    <s v=""/>
  </r>
  <r>
    <n v="1580"/>
    <n v="609734"/>
    <x v="113"/>
    <s v="Taft HS"/>
    <x v="11"/>
    <s v="18.8"/>
    <s v=""/>
  </r>
  <r>
    <n v="1580"/>
    <n v="609734"/>
    <x v="113"/>
    <s v="Taft HS"/>
    <x v="11"/>
    <s v="18.8"/>
    <s v=""/>
  </r>
  <r>
    <n v="8080"/>
    <n v="610506"/>
    <x v="114"/>
    <s v="TEAM HS"/>
    <x v="2"/>
    <s v="14.6"/>
    <s v="Performance"/>
  </r>
  <r>
    <n v="8080"/>
    <n v="610506"/>
    <x v="114"/>
    <s v="TEAM HS"/>
    <x v="2"/>
    <s v="14.6"/>
    <s v="Performance"/>
  </r>
  <r>
    <n v="8080"/>
    <n v="610506"/>
    <x v="114"/>
    <s v="TEAM HS"/>
    <x v="3"/>
    <s v="14.6"/>
    <s v="Performance"/>
  </r>
  <r>
    <n v="8080"/>
    <n v="610506"/>
    <x v="114"/>
    <s v="TEAM HS"/>
    <x v="3"/>
    <s v="14.6"/>
    <s v="Performance"/>
  </r>
  <r>
    <n v="8080"/>
    <n v="610506"/>
    <x v="114"/>
    <s v="TEAM HS"/>
    <x v="4"/>
    <s v="14.6"/>
    <s v="Performance"/>
  </r>
  <r>
    <n v="8080"/>
    <n v="610506"/>
    <x v="114"/>
    <s v="TEAM HS"/>
    <x v="4"/>
    <s v="14.6"/>
    <s v="Performance"/>
  </r>
  <r>
    <n v="8080"/>
    <n v="610506"/>
    <x v="114"/>
    <s v="TEAM HS"/>
    <x v="4"/>
    <s v="14.6"/>
    <s v="Performance"/>
  </r>
  <r>
    <n v="8080"/>
    <n v="610506"/>
    <x v="114"/>
    <s v="TEAM HS"/>
    <x v="4"/>
    <s v="14.6"/>
    <s v="Performance"/>
  </r>
  <r>
    <n v="8080"/>
    <n v="610506"/>
    <x v="114"/>
    <s v="TEAM HS"/>
    <x v="5"/>
    <s v="14.6"/>
    <s v="Performance"/>
  </r>
  <r>
    <n v="8080"/>
    <n v="610506"/>
    <x v="114"/>
    <s v="TEAM HS"/>
    <x v="5"/>
    <s v="14.6"/>
    <s v="Performance"/>
  </r>
  <r>
    <n v="8080"/>
    <n v="610506"/>
    <x v="114"/>
    <s v="TEAM HS"/>
    <x v="5"/>
    <s v="14.6"/>
    <s v="Performance"/>
  </r>
  <r>
    <n v="8080"/>
    <n v="610506"/>
    <x v="114"/>
    <s v="TEAM HS"/>
    <x v="5"/>
    <s v="14.6"/>
    <s v="Performance"/>
  </r>
  <r>
    <n v="8080"/>
    <n v="610506"/>
    <x v="114"/>
    <s v="TEAM HS"/>
    <x v="5"/>
    <s v="14.6"/>
    <s v="Performance"/>
  </r>
  <r>
    <n v="8080"/>
    <n v="610506"/>
    <x v="114"/>
    <s v="TEAM HS"/>
    <x v="5"/>
    <s v="14.6"/>
    <s v="Performance"/>
  </r>
  <r>
    <n v="8080"/>
    <n v="610506"/>
    <x v="114"/>
    <s v="TEAM HS"/>
    <x v="5"/>
    <s v="14.6"/>
    <s v="Performance"/>
  </r>
  <r>
    <n v="8080"/>
    <n v="610506"/>
    <x v="114"/>
    <s v="TEAM HS"/>
    <x v="5"/>
    <s v="14.6"/>
    <s v="Performance"/>
  </r>
  <r>
    <n v="8080"/>
    <n v="610506"/>
    <x v="114"/>
    <s v="TEAM HS"/>
    <x v="5"/>
    <s v="14.6"/>
    <s v="Performance"/>
  </r>
  <r>
    <n v="8080"/>
    <n v="610506"/>
    <x v="114"/>
    <s v="TEAM HS"/>
    <x v="5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6"/>
    <s v="14.6"/>
    <s v="Performance"/>
  </r>
  <r>
    <n v="8080"/>
    <n v="610506"/>
    <x v="114"/>
    <s v="TEAM HS"/>
    <x v="7"/>
    <s v="14.6"/>
    <s v="Performance"/>
  </r>
  <r>
    <n v="8080"/>
    <n v="610506"/>
    <x v="114"/>
    <s v="TEAM HS"/>
    <x v="7"/>
    <s v="14.6"/>
    <s v="Performance"/>
  </r>
  <r>
    <n v="8080"/>
    <n v="610506"/>
    <x v="114"/>
    <s v="TEAM HS"/>
    <x v="7"/>
    <s v="14.6"/>
    <s v="Performance"/>
  </r>
  <r>
    <n v="8080"/>
    <n v="610506"/>
    <x v="114"/>
    <s v="TEAM HS"/>
    <x v="7"/>
    <s v="14.6"/>
    <s v="Performance"/>
  </r>
  <r>
    <n v="8080"/>
    <n v="610506"/>
    <x v="114"/>
    <s v="TEAM HS"/>
    <x v="7"/>
    <s v="14.6"/>
    <s v="Performance"/>
  </r>
  <r>
    <n v="8080"/>
    <n v="610506"/>
    <x v="114"/>
    <s v="TEAM HS"/>
    <x v="7"/>
    <s v="14.6"/>
    <s v="Performance"/>
  </r>
  <r>
    <n v="8080"/>
    <n v="610506"/>
    <x v="114"/>
    <s v="TEAM HS"/>
    <x v="7"/>
    <s v="14.6"/>
    <s v="Performance"/>
  </r>
  <r>
    <n v="8080"/>
    <n v="610506"/>
    <x v="114"/>
    <s v="TEAM HS"/>
    <x v="7"/>
    <s v="14.6"/>
    <s v="Performance"/>
  </r>
  <r>
    <n v="8080"/>
    <n v="610506"/>
    <x v="114"/>
    <s v="TEAM HS"/>
    <x v="7"/>
    <s v="14.6"/>
    <s v="Performance"/>
  </r>
  <r>
    <n v="8080"/>
    <n v="610506"/>
    <x v="114"/>
    <s v="TEAM HS"/>
    <x v="7"/>
    <s v="14.6"/>
    <s v="Performance"/>
  </r>
  <r>
    <n v="8080"/>
    <n v="610506"/>
    <x v="114"/>
    <s v="TEAM HS"/>
    <x v="8"/>
    <s v="14.6"/>
    <s v="Performance"/>
  </r>
  <r>
    <n v="8080"/>
    <n v="610506"/>
    <x v="114"/>
    <s v="TEAM HS"/>
    <x v="8"/>
    <s v="14.6"/>
    <s v="Performance"/>
  </r>
  <r>
    <n v="8080"/>
    <n v="610506"/>
    <x v="114"/>
    <s v="TEAM HS"/>
    <x v="8"/>
    <s v="14.6"/>
    <s v="Performance"/>
  </r>
  <r>
    <n v="8080"/>
    <n v="610506"/>
    <x v="114"/>
    <s v="TEAM HS"/>
    <x v="8"/>
    <s v="14.6"/>
    <s v="Performance"/>
  </r>
  <r>
    <n v="8080"/>
    <n v="610506"/>
    <x v="114"/>
    <s v="TEAM HS"/>
    <x v="8"/>
    <s v="14.6"/>
    <s v="Performance"/>
  </r>
  <r>
    <n v="8080"/>
    <n v="610506"/>
    <x v="114"/>
    <s v="TEAM HS"/>
    <x v="8"/>
    <s v="14.6"/>
    <s v="Performance"/>
  </r>
  <r>
    <n v="8080"/>
    <n v="610506"/>
    <x v="114"/>
    <s v="TEAM HS"/>
    <x v="8"/>
    <s v="14.6"/>
    <s v="Performance"/>
  </r>
  <r>
    <n v="8080"/>
    <n v="610506"/>
    <x v="114"/>
    <s v="TEAM HS"/>
    <x v="8"/>
    <s v="14.6"/>
    <s v="Performance"/>
  </r>
  <r>
    <n v="8080"/>
    <n v="610506"/>
    <x v="114"/>
    <s v="TEAM HS"/>
    <x v="8"/>
    <s v="14.6"/>
    <s v="Performance"/>
  </r>
  <r>
    <n v="8080"/>
    <n v="610506"/>
    <x v="114"/>
    <s v="TEAM HS"/>
    <x v="8"/>
    <s v="14.6"/>
    <s v="Performance"/>
  </r>
  <r>
    <n v="8080"/>
    <n v="610506"/>
    <x v="114"/>
    <s v="TEAM HS"/>
    <x v="8"/>
    <s v="14.6"/>
    <s v="Performance"/>
  </r>
  <r>
    <n v="8080"/>
    <n v="610506"/>
    <x v="114"/>
    <s v="TEAM HS"/>
    <x v="8"/>
    <s v="14.6"/>
    <s v="Performance"/>
  </r>
  <r>
    <n v="8080"/>
    <n v="610506"/>
    <x v="114"/>
    <s v="TEAM HS"/>
    <x v="8"/>
    <s v="14.6"/>
    <s v="Performance"/>
  </r>
  <r>
    <n v="8080"/>
    <n v="610506"/>
    <x v="114"/>
    <s v="TEAM HS"/>
    <x v="9"/>
    <s v="14.6"/>
    <s v="Performance"/>
  </r>
  <r>
    <n v="8080"/>
    <n v="610506"/>
    <x v="114"/>
    <s v="TEAM HS"/>
    <x v="9"/>
    <s v="14.6"/>
    <s v="Performance"/>
  </r>
  <r>
    <n v="8080"/>
    <n v="610506"/>
    <x v="114"/>
    <s v="TEAM HS"/>
    <x v="9"/>
    <s v="14.6"/>
    <s v="Performance"/>
  </r>
  <r>
    <n v="8080"/>
    <n v="610506"/>
    <x v="114"/>
    <s v="TEAM HS"/>
    <x v="9"/>
    <s v="14.6"/>
    <s v="Performance"/>
  </r>
  <r>
    <n v="8080"/>
    <n v="610506"/>
    <x v="114"/>
    <s v="TEAM HS"/>
    <x v="9"/>
    <s v="14.6"/>
    <s v="Performance"/>
  </r>
  <r>
    <n v="8080"/>
    <n v="610506"/>
    <x v="114"/>
    <s v="TEAM HS"/>
    <x v="9"/>
    <s v="14.6"/>
    <s v="Performance"/>
  </r>
  <r>
    <n v="8080"/>
    <n v="610506"/>
    <x v="114"/>
    <s v="TEAM HS"/>
    <x v="9"/>
    <s v="14.6"/>
    <s v="Performance"/>
  </r>
  <r>
    <n v="8080"/>
    <n v="610506"/>
    <x v="114"/>
    <s v="TEAM HS"/>
    <x v="9"/>
    <s v="14.6"/>
    <s v="Performance"/>
  </r>
  <r>
    <n v="8080"/>
    <n v="610506"/>
    <x v="114"/>
    <s v="TEAM HS"/>
    <x v="9"/>
    <s v="14.6"/>
    <s v="Performance"/>
  </r>
  <r>
    <n v="8080"/>
    <n v="610506"/>
    <x v="114"/>
    <s v="TEAM HS"/>
    <x v="9"/>
    <s v="14.6"/>
    <s v="Performance"/>
  </r>
  <r>
    <n v="8080"/>
    <n v="610506"/>
    <x v="114"/>
    <s v="TEAM HS"/>
    <x v="9"/>
    <s v="14.6"/>
    <s v="Performance"/>
  </r>
  <r>
    <n v="8080"/>
    <n v="610506"/>
    <x v="114"/>
    <s v="TEAM HS"/>
    <x v="9"/>
    <s v="14.6"/>
    <s v="Performance"/>
  </r>
  <r>
    <n v="8080"/>
    <n v="610506"/>
    <x v="114"/>
    <s v="TEAM HS"/>
    <x v="9"/>
    <s v="14.6"/>
    <s v="Performance"/>
  </r>
  <r>
    <n v="8080"/>
    <n v="610506"/>
    <x v="114"/>
    <s v="TEAM HS"/>
    <x v="9"/>
    <s v="14.6"/>
    <s v="Performance"/>
  </r>
  <r>
    <n v="8080"/>
    <n v="610506"/>
    <x v="114"/>
    <s v="TEAM HS"/>
    <x v="10"/>
    <s v="14.6"/>
    <s v="Performance"/>
  </r>
  <r>
    <n v="8080"/>
    <n v="610506"/>
    <x v="114"/>
    <s v="TEAM HS"/>
    <x v="10"/>
    <s v="14.6"/>
    <s v="Performance"/>
  </r>
  <r>
    <n v="8080"/>
    <n v="610506"/>
    <x v="114"/>
    <s v="TEAM HS"/>
    <x v="10"/>
    <s v="14.6"/>
    <s v="Performance"/>
  </r>
  <r>
    <n v="8080"/>
    <n v="610506"/>
    <x v="114"/>
    <s v="TEAM HS"/>
    <x v="10"/>
    <s v="14.6"/>
    <s v="Performance"/>
  </r>
  <r>
    <n v="8080"/>
    <n v="610506"/>
    <x v="114"/>
    <s v="TEAM HS"/>
    <x v="10"/>
    <s v="14.6"/>
    <s v="Performance"/>
  </r>
  <r>
    <n v="8080"/>
    <n v="610506"/>
    <x v="114"/>
    <s v="TEAM HS"/>
    <x v="10"/>
    <s v="14.6"/>
    <s v="Performance"/>
  </r>
  <r>
    <n v="8080"/>
    <n v="610506"/>
    <x v="114"/>
    <s v="TEAM HS"/>
    <x v="10"/>
    <s v="14.6"/>
    <s v="Performance"/>
  </r>
  <r>
    <n v="8080"/>
    <n v="610506"/>
    <x v="114"/>
    <s v="TEAM HS"/>
    <x v="10"/>
    <s v="14.6"/>
    <s v="Performance"/>
  </r>
  <r>
    <n v="8080"/>
    <n v="610506"/>
    <x v="114"/>
    <s v="TEAM HS"/>
    <x v="10"/>
    <s v="14.6"/>
    <s v="Performance"/>
  </r>
  <r>
    <n v="8080"/>
    <n v="610506"/>
    <x v="114"/>
    <s v="TEAM HS"/>
    <x v="11"/>
    <s v="14.6"/>
    <s v="Performance"/>
  </r>
  <r>
    <n v="8080"/>
    <n v="610506"/>
    <x v="114"/>
    <s v="TEAM HS"/>
    <x v="11"/>
    <s v="14.6"/>
    <s v="Performance"/>
  </r>
  <r>
    <n v="8080"/>
    <n v="610506"/>
    <x v="114"/>
    <s v="TEAM HS"/>
    <x v="11"/>
    <s v="14.6"/>
    <s v="Performance"/>
  </r>
  <r>
    <n v="8080"/>
    <n v="610506"/>
    <x v="114"/>
    <s v="TEAM HS"/>
    <x v="11"/>
    <s v="14.6"/>
    <s v="Performance"/>
  </r>
  <r>
    <n v="8080"/>
    <n v="610506"/>
    <x v="114"/>
    <s v="TEAM HS"/>
    <x v="11"/>
    <s v="14.6"/>
    <s v="Performance"/>
  </r>
  <r>
    <n v="1590"/>
    <n v="609735"/>
    <x v="115"/>
    <s v="Tilden HS"/>
    <x v="0"/>
    <s v="14.6"/>
    <s v=""/>
  </r>
  <r>
    <n v="1590"/>
    <n v="609735"/>
    <x v="115"/>
    <s v="Tilden HS"/>
    <x v="3"/>
    <s v="14.6"/>
    <s v=""/>
  </r>
  <r>
    <n v="1590"/>
    <n v="609735"/>
    <x v="115"/>
    <s v="Tilden HS"/>
    <x v="3"/>
    <s v="14.6"/>
    <s v=""/>
  </r>
  <r>
    <n v="1590"/>
    <n v="609735"/>
    <x v="115"/>
    <s v="Tilden HS"/>
    <x v="3"/>
    <s v="14.6"/>
    <s v=""/>
  </r>
  <r>
    <n v="1590"/>
    <n v="609735"/>
    <x v="115"/>
    <s v="Tilden HS"/>
    <x v="3"/>
    <s v="14.6"/>
    <s v=""/>
  </r>
  <r>
    <n v="1590"/>
    <n v="609735"/>
    <x v="115"/>
    <s v="Tilden HS"/>
    <x v="4"/>
    <s v="14.6"/>
    <s v=""/>
  </r>
  <r>
    <n v="1590"/>
    <n v="609735"/>
    <x v="115"/>
    <s v="Tilden HS"/>
    <x v="4"/>
    <s v="14.6"/>
    <s v=""/>
  </r>
  <r>
    <n v="1590"/>
    <n v="609735"/>
    <x v="115"/>
    <s v="Tilden HS"/>
    <x v="4"/>
    <s v="14.6"/>
    <s v=""/>
  </r>
  <r>
    <n v="1590"/>
    <n v="609735"/>
    <x v="115"/>
    <s v="Tilden HS"/>
    <x v="4"/>
    <s v="14.6"/>
    <s v=""/>
  </r>
  <r>
    <n v="1590"/>
    <n v="609735"/>
    <x v="115"/>
    <s v="Tilden HS"/>
    <x v="5"/>
    <s v="14.6"/>
    <s v=""/>
  </r>
  <r>
    <n v="1590"/>
    <n v="609735"/>
    <x v="115"/>
    <s v="Tilden HS"/>
    <x v="5"/>
    <s v="14.6"/>
    <s v=""/>
  </r>
  <r>
    <n v="1590"/>
    <n v="609735"/>
    <x v="115"/>
    <s v="Tilden HS"/>
    <x v="5"/>
    <s v="14.6"/>
    <s v=""/>
  </r>
  <r>
    <n v="1590"/>
    <n v="609735"/>
    <x v="115"/>
    <s v="Tilden HS"/>
    <x v="5"/>
    <s v="14.6"/>
    <s v=""/>
  </r>
  <r>
    <n v="1590"/>
    <n v="609735"/>
    <x v="115"/>
    <s v="Tilden HS"/>
    <x v="5"/>
    <s v="14.6"/>
    <s v=""/>
  </r>
  <r>
    <n v="1590"/>
    <n v="609735"/>
    <x v="115"/>
    <s v="Tilden HS"/>
    <x v="5"/>
    <s v="14.6"/>
    <s v=""/>
  </r>
  <r>
    <n v="1590"/>
    <n v="609735"/>
    <x v="115"/>
    <s v="Tilden HS"/>
    <x v="5"/>
    <s v="14.6"/>
    <s v=""/>
  </r>
  <r>
    <n v="1590"/>
    <n v="609735"/>
    <x v="115"/>
    <s v="Tilden HS"/>
    <x v="5"/>
    <s v="14.6"/>
    <s v=""/>
  </r>
  <r>
    <n v="1590"/>
    <n v="609735"/>
    <x v="115"/>
    <s v="Tilden HS"/>
    <x v="5"/>
    <s v="14.6"/>
    <s v=""/>
  </r>
  <r>
    <n v="1590"/>
    <n v="609735"/>
    <x v="115"/>
    <s v="Tilden HS"/>
    <x v="6"/>
    <s v="14.6"/>
    <s v=""/>
  </r>
  <r>
    <n v="1590"/>
    <n v="609735"/>
    <x v="115"/>
    <s v="Tilden HS"/>
    <x v="6"/>
    <s v="14.6"/>
    <s v=""/>
  </r>
  <r>
    <n v="1590"/>
    <n v="609735"/>
    <x v="115"/>
    <s v="Tilden HS"/>
    <x v="6"/>
    <s v="14.6"/>
    <s v=""/>
  </r>
  <r>
    <n v="1590"/>
    <n v="609735"/>
    <x v="115"/>
    <s v="Tilden HS"/>
    <x v="6"/>
    <s v="14.6"/>
    <s v=""/>
  </r>
  <r>
    <n v="1590"/>
    <n v="609735"/>
    <x v="115"/>
    <s v="Tilden HS"/>
    <x v="6"/>
    <s v="14.6"/>
    <s v=""/>
  </r>
  <r>
    <n v="1590"/>
    <n v="609735"/>
    <x v="115"/>
    <s v="Tilden HS"/>
    <x v="6"/>
    <s v="14.6"/>
    <s v=""/>
  </r>
  <r>
    <n v="1590"/>
    <n v="609735"/>
    <x v="115"/>
    <s v="Tilden HS"/>
    <x v="6"/>
    <s v="14.6"/>
    <s v=""/>
  </r>
  <r>
    <n v="1590"/>
    <n v="609735"/>
    <x v="115"/>
    <s v="Tilden HS"/>
    <x v="6"/>
    <s v="14.6"/>
    <s v=""/>
  </r>
  <r>
    <n v="1590"/>
    <n v="609735"/>
    <x v="115"/>
    <s v="Tilden HS"/>
    <x v="7"/>
    <s v="14.6"/>
    <s v=""/>
  </r>
  <r>
    <n v="1590"/>
    <n v="609735"/>
    <x v="115"/>
    <s v="Tilden HS"/>
    <x v="7"/>
    <s v="14.6"/>
    <s v=""/>
  </r>
  <r>
    <n v="1590"/>
    <n v="609735"/>
    <x v="115"/>
    <s v="Tilden HS"/>
    <x v="7"/>
    <s v="14.6"/>
    <s v=""/>
  </r>
  <r>
    <n v="1590"/>
    <n v="609735"/>
    <x v="115"/>
    <s v="Tilden HS"/>
    <x v="7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8"/>
    <s v="14.6"/>
    <s v=""/>
  </r>
  <r>
    <n v="1590"/>
    <n v="609735"/>
    <x v="115"/>
    <s v="Tilden HS"/>
    <x v="9"/>
    <s v="14.6"/>
    <s v=""/>
  </r>
  <r>
    <n v="1590"/>
    <n v="609735"/>
    <x v="115"/>
    <s v="Tilden HS"/>
    <x v="9"/>
    <s v="14.6"/>
    <s v=""/>
  </r>
  <r>
    <n v="1590"/>
    <n v="609735"/>
    <x v="115"/>
    <s v="Tilden HS"/>
    <x v="9"/>
    <s v="14.6"/>
    <s v=""/>
  </r>
  <r>
    <n v="1590"/>
    <n v="609735"/>
    <x v="115"/>
    <s v="Tilden HS"/>
    <x v="9"/>
    <s v="14.6"/>
    <s v=""/>
  </r>
  <r>
    <n v="1590"/>
    <n v="609735"/>
    <x v="115"/>
    <s v="Tilden HS"/>
    <x v="9"/>
    <s v="14.6"/>
    <s v=""/>
  </r>
  <r>
    <n v="1590"/>
    <n v="609735"/>
    <x v="115"/>
    <s v="Tilden HS"/>
    <x v="9"/>
    <s v="14.6"/>
    <s v=""/>
  </r>
  <r>
    <n v="1590"/>
    <n v="609735"/>
    <x v="115"/>
    <s v="Tilden HS"/>
    <x v="9"/>
    <s v="14.6"/>
    <s v=""/>
  </r>
  <r>
    <n v="1590"/>
    <n v="609735"/>
    <x v="115"/>
    <s v="Tilden HS"/>
    <x v="9"/>
    <s v="14.6"/>
    <s v=""/>
  </r>
  <r>
    <n v="1590"/>
    <n v="609735"/>
    <x v="115"/>
    <s v="Tilden HS"/>
    <x v="9"/>
    <s v="14.6"/>
    <s v=""/>
  </r>
  <r>
    <n v="1590"/>
    <n v="609735"/>
    <x v="115"/>
    <s v="Tilden HS"/>
    <x v="9"/>
    <s v="14.6"/>
    <s v=""/>
  </r>
  <r>
    <n v="1590"/>
    <n v="609735"/>
    <x v="115"/>
    <s v="Tilden HS"/>
    <x v="9"/>
    <s v="14.6"/>
    <s v=""/>
  </r>
  <r>
    <n v="1590"/>
    <n v="609735"/>
    <x v="115"/>
    <s v="Tilden HS"/>
    <x v="9"/>
    <s v="14.6"/>
    <s v=""/>
  </r>
  <r>
    <n v="1590"/>
    <n v="609735"/>
    <x v="115"/>
    <s v="Tilden HS"/>
    <x v="9"/>
    <s v="14.6"/>
    <s v=""/>
  </r>
  <r>
    <n v="1590"/>
    <n v="609735"/>
    <x v="115"/>
    <s v="Tilden HS"/>
    <x v="10"/>
    <s v="14.6"/>
    <s v=""/>
  </r>
  <r>
    <n v="1590"/>
    <n v="609735"/>
    <x v="115"/>
    <s v="Tilden HS"/>
    <x v="10"/>
    <s v="14.6"/>
    <s v=""/>
  </r>
  <r>
    <n v="1590"/>
    <n v="609735"/>
    <x v="115"/>
    <s v="Tilden HS"/>
    <x v="10"/>
    <s v="14.6"/>
    <s v=""/>
  </r>
  <r>
    <n v="1590"/>
    <n v="609735"/>
    <x v="115"/>
    <s v="Tilden HS"/>
    <x v="10"/>
    <s v="14.6"/>
    <s v=""/>
  </r>
  <r>
    <n v="1590"/>
    <n v="609735"/>
    <x v="115"/>
    <s v="Tilden HS"/>
    <x v="10"/>
    <s v="14.6"/>
    <s v=""/>
  </r>
  <r>
    <n v="1590"/>
    <n v="609735"/>
    <x v="115"/>
    <s v="Tilden HS"/>
    <x v="10"/>
    <s v="14.6"/>
    <s v=""/>
  </r>
  <r>
    <n v="1590"/>
    <n v="609735"/>
    <x v="115"/>
    <s v="Tilden HS"/>
    <x v="10"/>
    <s v="14.6"/>
    <s v=""/>
  </r>
  <r>
    <n v="1590"/>
    <n v="609735"/>
    <x v="115"/>
    <s v="Tilden HS"/>
    <x v="10"/>
    <s v="14.6"/>
    <s v=""/>
  </r>
  <r>
    <n v="1590"/>
    <n v="609735"/>
    <x v="115"/>
    <s v="Tilden HS"/>
    <x v="10"/>
    <s v="14.6"/>
    <s v=""/>
  </r>
  <r>
    <n v="1590"/>
    <n v="609735"/>
    <x v="115"/>
    <s v="Tilden HS"/>
    <x v="10"/>
    <s v="14.6"/>
    <s v=""/>
  </r>
  <r>
    <n v="1590"/>
    <n v="609735"/>
    <x v="115"/>
    <s v="Tilden HS"/>
    <x v="10"/>
    <s v="14.6"/>
    <s v=""/>
  </r>
  <r>
    <n v="1590"/>
    <n v="609735"/>
    <x v="115"/>
    <s v="Tilden HS"/>
    <x v="10"/>
    <s v="14.6"/>
    <s v=""/>
  </r>
  <r>
    <n v="1590"/>
    <n v="609735"/>
    <x v="115"/>
    <s v="Tilden HS"/>
    <x v="10"/>
    <s v="14.6"/>
    <s v=""/>
  </r>
  <r>
    <n v="3061"/>
    <n v="400077"/>
    <x v="116"/>
    <s v="U Of C Chrt - Woodlawn"/>
    <x v="13"/>
    <s v="17.4"/>
    <s v="Charter"/>
  </r>
  <r>
    <n v="3061"/>
    <n v="400077"/>
    <x v="116"/>
    <s v="U Of C Chrt - Woodlawn"/>
    <x v="0"/>
    <s v="17.4"/>
    <s v="Charter"/>
  </r>
  <r>
    <n v="3061"/>
    <n v="400077"/>
    <x v="116"/>
    <s v="U Of C Chrt - Woodlawn"/>
    <x v="0"/>
    <s v="17.4"/>
    <s v="Charter"/>
  </r>
  <r>
    <n v="3061"/>
    <n v="400077"/>
    <x v="116"/>
    <s v="U Of C Chrt - Woodlawn"/>
    <x v="0"/>
    <s v="17.4"/>
    <s v="Charter"/>
  </r>
  <r>
    <n v="3061"/>
    <n v="400077"/>
    <x v="116"/>
    <s v="U Of C Chrt - Woodlawn"/>
    <x v="1"/>
    <s v="17.4"/>
    <s v="Charter"/>
  </r>
  <r>
    <n v="3061"/>
    <n v="400077"/>
    <x v="116"/>
    <s v="U Of C Chrt - Woodlawn"/>
    <x v="2"/>
    <s v="17.4"/>
    <s v="Charter"/>
  </r>
  <r>
    <n v="3061"/>
    <n v="400077"/>
    <x v="116"/>
    <s v="U Of C Chrt - Woodlawn"/>
    <x v="2"/>
    <s v="17.4"/>
    <s v="Charter"/>
  </r>
  <r>
    <n v="3061"/>
    <n v="400077"/>
    <x v="116"/>
    <s v="U Of C Chrt - Woodlawn"/>
    <x v="2"/>
    <s v="17.4"/>
    <s v="Charter"/>
  </r>
  <r>
    <n v="3061"/>
    <n v="400077"/>
    <x v="116"/>
    <s v="U Of C Chrt - Woodlawn"/>
    <x v="2"/>
    <s v="17.4"/>
    <s v="Charter"/>
  </r>
  <r>
    <n v="3061"/>
    <n v="400077"/>
    <x v="116"/>
    <s v="U Of C Chrt - Woodlawn"/>
    <x v="2"/>
    <s v="17.4"/>
    <s v="Charter"/>
  </r>
  <r>
    <n v="3061"/>
    <n v="400077"/>
    <x v="116"/>
    <s v="U Of C Chrt - Woodlawn"/>
    <x v="2"/>
    <s v="17.4"/>
    <s v="Charter"/>
  </r>
  <r>
    <n v="3061"/>
    <n v="400077"/>
    <x v="116"/>
    <s v="U Of C Chrt - Woodlawn"/>
    <x v="2"/>
    <s v="17.4"/>
    <s v="Charter"/>
  </r>
  <r>
    <n v="3061"/>
    <n v="400077"/>
    <x v="116"/>
    <s v="U Of C Chrt - Woodlawn"/>
    <x v="2"/>
    <s v="17.4"/>
    <s v="Charter"/>
  </r>
  <r>
    <n v="3061"/>
    <n v="400077"/>
    <x v="116"/>
    <s v="U Of C Chrt - Woodlawn"/>
    <x v="2"/>
    <s v="17.4"/>
    <s v="Charter"/>
  </r>
  <r>
    <n v="3061"/>
    <n v="400077"/>
    <x v="116"/>
    <s v="U Of C Chrt - Woodlawn"/>
    <x v="2"/>
    <s v="17.4"/>
    <s v="Charter"/>
  </r>
  <r>
    <n v="3061"/>
    <n v="400077"/>
    <x v="116"/>
    <s v="U Of C Chrt - Woodlawn"/>
    <x v="2"/>
    <s v="17.4"/>
    <s v="Charter"/>
  </r>
  <r>
    <n v="3061"/>
    <n v="400077"/>
    <x v="116"/>
    <s v="U Of C Chrt - Woodlawn"/>
    <x v="2"/>
    <s v="17.4"/>
    <s v="Charter"/>
  </r>
  <r>
    <n v="3061"/>
    <n v="400077"/>
    <x v="116"/>
    <s v="U Of C Chrt - Woodlawn"/>
    <x v="2"/>
    <s v="17.4"/>
    <s v="Charter"/>
  </r>
  <r>
    <n v="3061"/>
    <n v="400077"/>
    <x v="116"/>
    <s v="U Of C Chrt - Woodlawn"/>
    <x v="3"/>
    <s v="17.4"/>
    <s v="Charter"/>
  </r>
  <r>
    <n v="3061"/>
    <n v="400077"/>
    <x v="116"/>
    <s v="U Of C Chrt - Woodlawn"/>
    <x v="3"/>
    <s v="17.4"/>
    <s v="Charter"/>
  </r>
  <r>
    <n v="3061"/>
    <n v="400077"/>
    <x v="116"/>
    <s v="U Of C Chrt - Woodlawn"/>
    <x v="3"/>
    <s v="17.4"/>
    <s v="Charter"/>
  </r>
  <r>
    <n v="3061"/>
    <n v="400077"/>
    <x v="116"/>
    <s v="U Of C Chrt - Woodlawn"/>
    <x v="3"/>
    <s v="17.4"/>
    <s v="Charter"/>
  </r>
  <r>
    <n v="3061"/>
    <n v="400077"/>
    <x v="116"/>
    <s v="U Of C Chrt - Woodlawn"/>
    <x v="3"/>
    <s v="17.4"/>
    <s v="Charter"/>
  </r>
  <r>
    <n v="3061"/>
    <n v="400077"/>
    <x v="116"/>
    <s v="U Of C Chrt - Woodlawn"/>
    <x v="3"/>
    <s v="17.4"/>
    <s v="Charter"/>
  </r>
  <r>
    <n v="3061"/>
    <n v="400077"/>
    <x v="116"/>
    <s v="U Of C Chrt - Woodlawn"/>
    <x v="3"/>
    <s v="17.4"/>
    <s v="Charter"/>
  </r>
  <r>
    <n v="3061"/>
    <n v="400077"/>
    <x v="116"/>
    <s v="U Of C Chrt - Woodlawn"/>
    <x v="3"/>
    <s v="17.4"/>
    <s v="Charter"/>
  </r>
  <r>
    <n v="3061"/>
    <n v="400077"/>
    <x v="116"/>
    <s v="U Of C Chrt - Woodlawn"/>
    <x v="3"/>
    <s v="17.4"/>
    <s v="Charter"/>
  </r>
  <r>
    <n v="3061"/>
    <n v="400077"/>
    <x v="116"/>
    <s v="U Of C Chrt - Woodlawn"/>
    <x v="3"/>
    <s v="17.4"/>
    <s v="Charter"/>
  </r>
  <r>
    <n v="3061"/>
    <n v="400077"/>
    <x v="116"/>
    <s v="U Of C Chrt - Woodlawn"/>
    <x v="3"/>
    <s v="17.4"/>
    <s v="Charter"/>
  </r>
  <r>
    <n v="3061"/>
    <n v="400077"/>
    <x v="116"/>
    <s v="U Of C Chrt - Woodlawn"/>
    <x v="3"/>
    <s v="17.4"/>
    <s v="Charter"/>
  </r>
  <r>
    <n v="3061"/>
    <n v="400077"/>
    <x v="116"/>
    <s v="U Of C Chrt - Woodlawn"/>
    <x v="3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4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5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6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7"/>
    <s v="17.4"/>
    <s v="Charter"/>
  </r>
  <r>
    <n v="3061"/>
    <n v="400077"/>
    <x v="116"/>
    <s v="U Of C Chrt - Woodlawn"/>
    <x v="8"/>
    <s v="17.4"/>
    <s v="Charter"/>
  </r>
  <r>
    <n v="3061"/>
    <n v="400077"/>
    <x v="116"/>
    <s v="U Of C Chrt - Woodlawn"/>
    <x v="8"/>
    <s v="17.4"/>
    <s v="Charter"/>
  </r>
  <r>
    <n v="3061"/>
    <n v="400077"/>
    <x v="116"/>
    <s v="U Of C Chrt - Woodlawn"/>
    <x v="8"/>
    <s v="17.4"/>
    <s v="Charter"/>
  </r>
  <r>
    <n v="3061"/>
    <n v="400077"/>
    <x v="116"/>
    <s v="U Of C Chrt - Woodlawn"/>
    <x v="8"/>
    <s v="17.4"/>
    <s v="Charter"/>
  </r>
  <r>
    <n v="3061"/>
    <n v="400077"/>
    <x v="116"/>
    <s v="U Of C Chrt - Woodlawn"/>
    <x v="8"/>
    <s v="17.4"/>
    <s v="Charter"/>
  </r>
  <r>
    <n v="3061"/>
    <n v="400077"/>
    <x v="116"/>
    <s v="U Of C Chrt - Woodlawn"/>
    <x v="8"/>
    <s v="17.4"/>
    <s v="Charter"/>
  </r>
  <r>
    <n v="3061"/>
    <n v="400077"/>
    <x v="116"/>
    <s v="U Of C Chrt - Woodlawn"/>
    <x v="8"/>
    <s v="17.4"/>
    <s v="Charter"/>
  </r>
  <r>
    <n v="3061"/>
    <n v="400077"/>
    <x v="116"/>
    <s v="U Of C Chrt - Woodlawn"/>
    <x v="8"/>
    <s v="17.4"/>
    <s v="Charter"/>
  </r>
  <r>
    <n v="3061"/>
    <n v="400077"/>
    <x v="116"/>
    <s v="U Of C Chrt - Woodlawn"/>
    <x v="8"/>
    <s v="17.4"/>
    <s v="Charter"/>
  </r>
  <r>
    <n v="3061"/>
    <n v="400077"/>
    <x v="116"/>
    <s v="U Of C Chrt - Woodlawn"/>
    <x v="8"/>
    <s v="17.4"/>
    <s v="Charter"/>
  </r>
  <r>
    <n v="3061"/>
    <n v="400077"/>
    <x v="116"/>
    <s v="U Of C Chrt - Woodlawn"/>
    <x v="8"/>
    <s v="17.4"/>
    <s v="Charter"/>
  </r>
  <r>
    <n v="3061"/>
    <n v="400077"/>
    <x v="116"/>
    <s v="U Of C Chrt - Woodlawn"/>
    <x v="9"/>
    <s v="17.4"/>
    <s v="Charter"/>
  </r>
  <r>
    <n v="3061"/>
    <n v="400077"/>
    <x v="116"/>
    <s v="U Of C Chrt - Woodlawn"/>
    <x v="9"/>
    <s v="17.4"/>
    <s v="Charter"/>
  </r>
  <r>
    <n v="3061"/>
    <n v="400077"/>
    <x v="116"/>
    <s v="U Of C Chrt - Woodlawn"/>
    <x v="9"/>
    <s v="17.4"/>
    <s v="Charter"/>
  </r>
  <r>
    <n v="3061"/>
    <n v="400077"/>
    <x v="116"/>
    <s v="U Of C Chrt - Woodlawn"/>
    <x v="9"/>
    <s v="17.4"/>
    <s v="Charter"/>
  </r>
  <r>
    <n v="3061"/>
    <n v="400077"/>
    <x v="116"/>
    <s v="U Of C Chrt - Woodlawn"/>
    <x v="9"/>
    <s v="17.4"/>
    <s v="Charter"/>
  </r>
  <r>
    <n v="3061"/>
    <n v="400077"/>
    <x v="116"/>
    <s v="U Of C Chrt - Woodlawn"/>
    <x v="9"/>
    <s v="17.4"/>
    <s v="Charter"/>
  </r>
  <r>
    <n v="3061"/>
    <n v="400077"/>
    <x v="116"/>
    <s v="U Of C Chrt - Woodlawn"/>
    <x v="9"/>
    <s v="17.4"/>
    <s v="Charter"/>
  </r>
  <r>
    <n v="3061"/>
    <n v="400077"/>
    <x v="116"/>
    <s v="U Of C Chrt - Woodlawn"/>
    <x v="9"/>
    <s v="17.4"/>
    <s v="Charter"/>
  </r>
  <r>
    <n v="3061"/>
    <n v="400077"/>
    <x v="116"/>
    <s v="U Of C Chrt - Woodlawn"/>
    <x v="9"/>
    <s v="17.4"/>
    <s v="Charter"/>
  </r>
  <r>
    <n v="3061"/>
    <n v="400077"/>
    <x v="116"/>
    <s v="U Of C Chrt - Woodlawn"/>
    <x v="10"/>
    <s v="17.4"/>
    <s v="Charter"/>
  </r>
  <r>
    <n v="3061"/>
    <n v="400077"/>
    <x v="116"/>
    <s v="U Of C Chrt - Woodlawn"/>
    <x v="10"/>
    <s v="17.4"/>
    <s v="Charter"/>
  </r>
  <r>
    <n v="3061"/>
    <n v="400077"/>
    <x v="116"/>
    <s v="U Of C Chrt - Woodlawn"/>
    <x v="10"/>
    <s v="17.4"/>
    <s v="Charter"/>
  </r>
  <r>
    <n v="3061"/>
    <n v="400077"/>
    <x v="116"/>
    <s v="U Of C Chrt - Woodlawn"/>
    <x v="10"/>
    <s v="17.4"/>
    <s v="Charter"/>
  </r>
  <r>
    <n v="3061"/>
    <n v="400077"/>
    <x v="116"/>
    <s v="U Of C Chrt - Woodlawn"/>
    <x v="10"/>
    <s v="17.4"/>
    <s v="Charter"/>
  </r>
  <r>
    <n v="3061"/>
    <n v="400077"/>
    <x v="116"/>
    <s v="U Of C Chrt - Woodlawn"/>
    <x v="11"/>
    <s v="17.4"/>
    <s v="Charter"/>
  </r>
  <r>
    <n v="3343"/>
    <n v="400085"/>
    <x v="117"/>
    <s v="UNO Charter - Major Garcia"/>
    <x v="12"/>
    <s v="18.1"/>
    <s v="Charter"/>
  </r>
  <r>
    <n v="3343"/>
    <n v="400085"/>
    <x v="117"/>
    <s v="UNO Charter - Major Garcia"/>
    <x v="13"/>
    <s v="18.1"/>
    <s v="Charter"/>
  </r>
  <r>
    <n v="3343"/>
    <n v="400085"/>
    <x v="117"/>
    <s v="UNO Charter - Major Garcia"/>
    <x v="13"/>
    <s v="18.1"/>
    <s v="Charter"/>
  </r>
  <r>
    <n v="3343"/>
    <n v="400085"/>
    <x v="117"/>
    <s v="UNO Charter - Major Garcia"/>
    <x v="0"/>
    <s v="18.1"/>
    <s v="Charter"/>
  </r>
  <r>
    <n v="3343"/>
    <n v="400085"/>
    <x v="117"/>
    <s v="UNO Charter - Major Garcia"/>
    <x v="0"/>
    <s v="18.1"/>
    <s v="Charter"/>
  </r>
  <r>
    <n v="3343"/>
    <n v="400085"/>
    <x v="117"/>
    <s v="UNO Charter - Major Garcia"/>
    <x v="0"/>
    <s v="18.1"/>
    <s v="Charter"/>
  </r>
  <r>
    <n v="3343"/>
    <n v="400085"/>
    <x v="117"/>
    <s v="UNO Charter - Major Garcia"/>
    <x v="0"/>
    <s v="18.1"/>
    <s v="Charter"/>
  </r>
  <r>
    <n v="3343"/>
    <n v="400085"/>
    <x v="117"/>
    <s v="UNO Charter - Major Garcia"/>
    <x v="1"/>
    <s v="18.1"/>
    <s v="Charter"/>
  </r>
  <r>
    <n v="3343"/>
    <n v="400085"/>
    <x v="117"/>
    <s v="UNO Charter - Major Garcia"/>
    <x v="1"/>
    <s v="18.1"/>
    <s v="Charter"/>
  </r>
  <r>
    <n v="3343"/>
    <n v="400085"/>
    <x v="117"/>
    <s v="UNO Charter - Major Garcia"/>
    <x v="1"/>
    <s v="18.1"/>
    <s v="Charter"/>
  </r>
  <r>
    <n v="3343"/>
    <n v="400085"/>
    <x v="117"/>
    <s v="UNO Charter - Major Garcia"/>
    <x v="1"/>
    <s v="18.1"/>
    <s v="Charter"/>
  </r>
  <r>
    <n v="3343"/>
    <n v="400085"/>
    <x v="117"/>
    <s v="UNO Charter - Major Garcia"/>
    <x v="1"/>
    <s v="18.1"/>
    <s v="Charter"/>
  </r>
  <r>
    <n v="3343"/>
    <n v="400085"/>
    <x v="117"/>
    <s v="UNO Charter - Major Garcia"/>
    <x v="2"/>
    <s v="18.1"/>
    <s v="Charter"/>
  </r>
  <r>
    <n v="3343"/>
    <n v="400085"/>
    <x v="117"/>
    <s v="UNO Charter - Major Garcia"/>
    <x v="2"/>
    <s v="18.1"/>
    <s v="Charter"/>
  </r>
  <r>
    <n v="3343"/>
    <n v="400085"/>
    <x v="117"/>
    <s v="UNO Charter - Major Garcia"/>
    <x v="2"/>
    <s v="18.1"/>
    <s v="Charter"/>
  </r>
  <r>
    <n v="3343"/>
    <n v="400085"/>
    <x v="117"/>
    <s v="UNO Charter - Major Garcia"/>
    <x v="2"/>
    <s v="18.1"/>
    <s v="Charter"/>
  </r>
  <r>
    <n v="3343"/>
    <n v="400085"/>
    <x v="117"/>
    <s v="UNO Charter - Major Garcia"/>
    <x v="2"/>
    <s v="18.1"/>
    <s v="Charter"/>
  </r>
  <r>
    <n v="3343"/>
    <n v="400085"/>
    <x v="117"/>
    <s v="UNO Charter - Major Garcia"/>
    <x v="2"/>
    <s v="18.1"/>
    <s v="Charter"/>
  </r>
  <r>
    <n v="3343"/>
    <n v="400085"/>
    <x v="117"/>
    <s v="UNO Charter - Major Garcia"/>
    <x v="2"/>
    <s v="18.1"/>
    <s v="Charter"/>
  </r>
  <r>
    <n v="3343"/>
    <n v="400085"/>
    <x v="117"/>
    <s v="UNO Charter - Major Garcia"/>
    <x v="2"/>
    <s v="18.1"/>
    <s v="Charter"/>
  </r>
  <r>
    <n v="3343"/>
    <n v="400085"/>
    <x v="117"/>
    <s v="UNO Charter - Major Garcia"/>
    <x v="2"/>
    <s v="18.1"/>
    <s v="Charter"/>
  </r>
  <r>
    <n v="3343"/>
    <n v="400085"/>
    <x v="117"/>
    <s v="UNO Charter - Major Garcia"/>
    <x v="2"/>
    <s v="18.1"/>
    <s v="Charter"/>
  </r>
  <r>
    <n v="3343"/>
    <n v="400085"/>
    <x v="117"/>
    <s v="UNO Charter - Major Garcia"/>
    <x v="3"/>
    <s v="18.1"/>
    <s v="Charter"/>
  </r>
  <r>
    <n v="3343"/>
    <n v="400085"/>
    <x v="117"/>
    <s v="UNO Charter - Major Garcia"/>
    <x v="3"/>
    <s v="18.1"/>
    <s v="Charter"/>
  </r>
  <r>
    <n v="3343"/>
    <n v="400085"/>
    <x v="117"/>
    <s v="UNO Charter - Major Garcia"/>
    <x v="3"/>
    <s v="18.1"/>
    <s v="Charter"/>
  </r>
  <r>
    <n v="3343"/>
    <n v="400085"/>
    <x v="117"/>
    <s v="UNO Charter - Major Garcia"/>
    <x v="3"/>
    <s v="18.1"/>
    <s v="Charter"/>
  </r>
  <r>
    <n v="3343"/>
    <n v="400085"/>
    <x v="117"/>
    <s v="UNO Charter - Major Garcia"/>
    <x v="3"/>
    <s v="18.1"/>
    <s v="Charter"/>
  </r>
  <r>
    <n v="3343"/>
    <n v="400085"/>
    <x v="117"/>
    <s v="UNO Charter - Major Garcia"/>
    <x v="3"/>
    <s v="18.1"/>
    <s v="Charter"/>
  </r>
  <r>
    <n v="3343"/>
    <n v="400085"/>
    <x v="117"/>
    <s v="UNO Charter - Major Garcia"/>
    <x v="3"/>
    <s v="18.1"/>
    <s v="Charter"/>
  </r>
  <r>
    <n v="3343"/>
    <n v="400085"/>
    <x v="117"/>
    <s v="UNO Charter - Major Garcia"/>
    <x v="3"/>
    <s v="18.1"/>
    <s v="Charter"/>
  </r>
  <r>
    <n v="3343"/>
    <n v="400085"/>
    <x v="117"/>
    <s v="UNO Charter - Major Garcia"/>
    <x v="3"/>
    <s v="18.1"/>
    <s v="Charter"/>
  </r>
  <r>
    <n v="3343"/>
    <n v="400085"/>
    <x v="117"/>
    <s v="UNO Charter - Major Garcia"/>
    <x v="3"/>
    <s v="18.1"/>
    <s v="Charter"/>
  </r>
  <r>
    <n v="3343"/>
    <n v="400085"/>
    <x v="117"/>
    <s v="UNO Charter - Major Garcia"/>
    <x v="3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4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5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6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7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8"/>
    <s v="18.1"/>
    <s v="Charter"/>
  </r>
  <r>
    <n v="3343"/>
    <n v="400085"/>
    <x v="117"/>
    <s v="UNO Charter - Major Garcia"/>
    <x v="9"/>
    <s v="18.1"/>
    <s v="Charter"/>
  </r>
  <r>
    <n v="3343"/>
    <n v="400085"/>
    <x v="117"/>
    <s v="UNO Charter - Major Garcia"/>
    <x v="9"/>
    <s v="18.1"/>
    <s v="Charter"/>
  </r>
  <r>
    <n v="3343"/>
    <n v="400085"/>
    <x v="117"/>
    <s v="UNO Charter - Major Garcia"/>
    <x v="9"/>
    <s v="18.1"/>
    <s v="Charter"/>
  </r>
  <r>
    <n v="3343"/>
    <n v="400085"/>
    <x v="117"/>
    <s v="UNO Charter - Major Garcia"/>
    <x v="9"/>
    <s v="18.1"/>
    <s v="Charter"/>
  </r>
  <r>
    <n v="3343"/>
    <n v="400085"/>
    <x v="117"/>
    <s v="UNO Charter - Major Garcia"/>
    <x v="9"/>
    <s v="18.1"/>
    <s v="Charter"/>
  </r>
  <r>
    <n v="3343"/>
    <n v="400085"/>
    <x v="117"/>
    <s v="UNO Charter - Major Garcia"/>
    <x v="9"/>
    <s v="18.1"/>
    <s v="Charter"/>
  </r>
  <r>
    <n v="3343"/>
    <n v="400085"/>
    <x v="117"/>
    <s v="UNO Charter - Major Garcia"/>
    <x v="9"/>
    <s v="18.1"/>
    <s v="Charter"/>
  </r>
  <r>
    <n v="3343"/>
    <n v="400085"/>
    <x v="117"/>
    <s v="UNO Charter - Major Garcia"/>
    <x v="9"/>
    <s v="18.1"/>
    <s v="Charter"/>
  </r>
  <r>
    <n v="3343"/>
    <n v="400085"/>
    <x v="117"/>
    <s v="UNO Charter - Major Garcia"/>
    <x v="10"/>
    <s v="18.1"/>
    <s v="Charter"/>
  </r>
  <r>
    <n v="3343"/>
    <n v="400085"/>
    <x v="117"/>
    <s v="UNO Charter - Major Garcia"/>
    <x v="10"/>
    <s v="18.1"/>
    <s v="Charter"/>
  </r>
  <r>
    <n v="3343"/>
    <n v="400085"/>
    <x v="117"/>
    <s v="UNO Charter - Major Garcia"/>
    <x v="10"/>
    <s v="18.1"/>
    <s v="Charter"/>
  </r>
  <r>
    <n v="3343"/>
    <n v="400085"/>
    <x v="117"/>
    <s v="UNO Charter - Major Garcia"/>
    <x v="11"/>
    <s v="18.1"/>
    <s v="Charter"/>
  </r>
  <r>
    <n v="3343"/>
    <n v="400085"/>
    <x v="117"/>
    <s v="UNO Charter - Major Garcia"/>
    <x v="11"/>
    <s v="18.1"/>
    <s v="Charter"/>
  </r>
  <r>
    <n v="2210"/>
    <n v="610394"/>
    <x v="118"/>
    <s v="Uplift Community HS"/>
    <x v="2"/>
    <s v="16.8"/>
    <s v="Performance"/>
  </r>
  <r>
    <n v="2210"/>
    <n v="610394"/>
    <x v="118"/>
    <s v="Uplift Community HS"/>
    <x v="3"/>
    <s v="16.8"/>
    <s v="Performance"/>
  </r>
  <r>
    <n v="2210"/>
    <n v="610394"/>
    <x v="118"/>
    <s v="Uplift Community HS"/>
    <x v="3"/>
    <s v="16.8"/>
    <s v="Performance"/>
  </r>
  <r>
    <n v="2210"/>
    <n v="610394"/>
    <x v="118"/>
    <s v="Uplift Community HS"/>
    <x v="4"/>
    <s v="16.8"/>
    <s v="Performance"/>
  </r>
  <r>
    <n v="2210"/>
    <n v="610394"/>
    <x v="118"/>
    <s v="Uplift Community HS"/>
    <x v="4"/>
    <s v="16.8"/>
    <s v="Performance"/>
  </r>
  <r>
    <n v="2210"/>
    <n v="610394"/>
    <x v="118"/>
    <s v="Uplift Community HS"/>
    <x v="4"/>
    <s v="16.8"/>
    <s v="Performance"/>
  </r>
  <r>
    <n v="2210"/>
    <n v="610394"/>
    <x v="118"/>
    <s v="Uplift Community HS"/>
    <x v="4"/>
    <s v="16.8"/>
    <s v="Performance"/>
  </r>
  <r>
    <n v="2210"/>
    <n v="610394"/>
    <x v="118"/>
    <s v="Uplift Community HS"/>
    <x v="4"/>
    <s v="16.8"/>
    <s v="Performance"/>
  </r>
  <r>
    <n v="2210"/>
    <n v="610394"/>
    <x v="118"/>
    <s v="Uplift Community HS"/>
    <x v="4"/>
    <s v="16.8"/>
    <s v="Performance"/>
  </r>
  <r>
    <n v="2210"/>
    <n v="610394"/>
    <x v="118"/>
    <s v="Uplift Community HS"/>
    <x v="4"/>
    <s v="16.8"/>
    <s v="Performance"/>
  </r>
  <r>
    <n v="2210"/>
    <n v="610394"/>
    <x v="118"/>
    <s v="Uplift Community HS"/>
    <x v="4"/>
    <s v="16.8"/>
    <s v="Performance"/>
  </r>
  <r>
    <n v="2210"/>
    <n v="610394"/>
    <x v="118"/>
    <s v="Uplift Community HS"/>
    <x v="5"/>
    <s v="16.8"/>
    <s v="Performance"/>
  </r>
  <r>
    <n v="2210"/>
    <n v="610394"/>
    <x v="118"/>
    <s v="Uplift Community HS"/>
    <x v="5"/>
    <s v="16.8"/>
    <s v="Performance"/>
  </r>
  <r>
    <n v="2210"/>
    <n v="610394"/>
    <x v="118"/>
    <s v="Uplift Community HS"/>
    <x v="5"/>
    <s v="16.8"/>
    <s v="Performance"/>
  </r>
  <r>
    <n v="2210"/>
    <n v="610394"/>
    <x v="118"/>
    <s v="Uplift Community HS"/>
    <x v="5"/>
    <s v="16.8"/>
    <s v="Performance"/>
  </r>
  <r>
    <n v="2210"/>
    <n v="610394"/>
    <x v="118"/>
    <s v="Uplift Community HS"/>
    <x v="5"/>
    <s v="16.8"/>
    <s v="Performance"/>
  </r>
  <r>
    <n v="2210"/>
    <n v="610394"/>
    <x v="118"/>
    <s v="Uplift Community HS"/>
    <x v="5"/>
    <s v="16.8"/>
    <s v="Performance"/>
  </r>
  <r>
    <n v="2210"/>
    <n v="610394"/>
    <x v="118"/>
    <s v="Uplift Community HS"/>
    <x v="5"/>
    <s v="16.8"/>
    <s v="Performance"/>
  </r>
  <r>
    <n v="2210"/>
    <n v="610394"/>
    <x v="118"/>
    <s v="Uplift Community HS"/>
    <x v="5"/>
    <s v="16.8"/>
    <s v="Performance"/>
  </r>
  <r>
    <n v="2210"/>
    <n v="610394"/>
    <x v="118"/>
    <s v="Uplift Community HS"/>
    <x v="6"/>
    <s v="16.8"/>
    <s v="Performance"/>
  </r>
  <r>
    <n v="2210"/>
    <n v="610394"/>
    <x v="118"/>
    <s v="Uplift Community HS"/>
    <x v="6"/>
    <s v="16.8"/>
    <s v="Performance"/>
  </r>
  <r>
    <n v="2210"/>
    <n v="610394"/>
    <x v="118"/>
    <s v="Uplift Community HS"/>
    <x v="6"/>
    <s v="16.8"/>
    <s v="Performance"/>
  </r>
  <r>
    <n v="2210"/>
    <n v="610394"/>
    <x v="118"/>
    <s v="Uplift Community HS"/>
    <x v="6"/>
    <s v="16.8"/>
    <s v="Performance"/>
  </r>
  <r>
    <n v="2210"/>
    <n v="610394"/>
    <x v="118"/>
    <s v="Uplift Community HS"/>
    <x v="6"/>
    <s v="16.8"/>
    <s v="Performance"/>
  </r>
  <r>
    <n v="2210"/>
    <n v="610394"/>
    <x v="118"/>
    <s v="Uplift Community HS"/>
    <x v="6"/>
    <s v="16.8"/>
    <s v="Performance"/>
  </r>
  <r>
    <n v="2210"/>
    <n v="610394"/>
    <x v="118"/>
    <s v="Uplift Community HS"/>
    <x v="6"/>
    <s v="16.8"/>
    <s v="Performance"/>
  </r>
  <r>
    <n v="2210"/>
    <n v="610394"/>
    <x v="118"/>
    <s v="Uplift Community HS"/>
    <x v="6"/>
    <s v="16.8"/>
    <s v="Performance"/>
  </r>
  <r>
    <n v="2210"/>
    <n v="610394"/>
    <x v="118"/>
    <s v="Uplift Community HS"/>
    <x v="6"/>
    <s v="16.8"/>
    <s v="Performance"/>
  </r>
  <r>
    <n v="2210"/>
    <n v="610394"/>
    <x v="118"/>
    <s v="Uplift Community HS"/>
    <x v="6"/>
    <s v="16.8"/>
    <s v="Performance"/>
  </r>
  <r>
    <n v="2210"/>
    <n v="610394"/>
    <x v="118"/>
    <s v="Uplift Community HS"/>
    <x v="6"/>
    <s v="16.8"/>
    <s v="Performance"/>
  </r>
  <r>
    <n v="2210"/>
    <n v="610394"/>
    <x v="118"/>
    <s v="Uplift Community HS"/>
    <x v="6"/>
    <s v="16.8"/>
    <s v="Performance"/>
  </r>
  <r>
    <n v="2210"/>
    <n v="610394"/>
    <x v="118"/>
    <s v="Uplift Community HS"/>
    <x v="6"/>
    <s v="16.8"/>
    <s v="Performance"/>
  </r>
  <r>
    <n v="2210"/>
    <n v="610394"/>
    <x v="118"/>
    <s v="Uplift Community HS"/>
    <x v="6"/>
    <s v="16.8"/>
    <s v="Performance"/>
  </r>
  <r>
    <n v="2210"/>
    <n v="610394"/>
    <x v="118"/>
    <s v="Uplift Community HS"/>
    <x v="7"/>
    <s v="16.8"/>
    <s v="Performance"/>
  </r>
  <r>
    <n v="2210"/>
    <n v="610394"/>
    <x v="118"/>
    <s v="Uplift Community HS"/>
    <x v="7"/>
    <s v="16.8"/>
    <s v="Performance"/>
  </r>
  <r>
    <n v="2210"/>
    <n v="610394"/>
    <x v="118"/>
    <s v="Uplift Community HS"/>
    <x v="7"/>
    <s v="16.8"/>
    <s v="Performance"/>
  </r>
  <r>
    <n v="2210"/>
    <n v="610394"/>
    <x v="118"/>
    <s v="Uplift Community HS"/>
    <x v="7"/>
    <s v="16.8"/>
    <s v="Performance"/>
  </r>
  <r>
    <n v="2210"/>
    <n v="610394"/>
    <x v="118"/>
    <s v="Uplift Community HS"/>
    <x v="7"/>
    <s v="16.8"/>
    <s v="Performance"/>
  </r>
  <r>
    <n v="2210"/>
    <n v="610394"/>
    <x v="118"/>
    <s v="Uplift Community HS"/>
    <x v="7"/>
    <s v="16.8"/>
    <s v="Performance"/>
  </r>
  <r>
    <n v="2210"/>
    <n v="610394"/>
    <x v="118"/>
    <s v="Uplift Community HS"/>
    <x v="7"/>
    <s v="16.8"/>
    <s v="Performance"/>
  </r>
  <r>
    <n v="2210"/>
    <n v="610394"/>
    <x v="118"/>
    <s v="Uplift Community HS"/>
    <x v="7"/>
    <s v="16.8"/>
    <s v="Performance"/>
  </r>
  <r>
    <n v="2210"/>
    <n v="610394"/>
    <x v="118"/>
    <s v="Uplift Community HS"/>
    <x v="7"/>
    <s v="16.8"/>
    <s v="Performance"/>
  </r>
  <r>
    <n v="2210"/>
    <n v="610394"/>
    <x v="118"/>
    <s v="Uplift Community HS"/>
    <x v="7"/>
    <s v="16.8"/>
    <s v="Performance"/>
  </r>
  <r>
    <n v="2210"/>
    <n v="610394"/>
    <x v="118"/>
    <s v="Uplift Community HS"/>
    <x v="7"/>
    <s v="16.8"/>
    <s v="Performance"/>
  </r>
  <r>
    <n v="2210"/>
    <n v="610394"/>
    <x v="118"/>
    <s v="Uplift Community HS"/>
    <x v="8"/>
    <s v="16.8"/>
    <s v="Performance"/>
  </r>
  <r>
    <n v="2210"/>
    <n v="610394"/>
    <x v="118"/>
    <s v="Uplift Community HS"/>
    <x v="8"/>
    <s v="16.8"/>
    <s v="Performance"/>
  </r>
  <r>
    <n v="2210"/>
    <n v="610394"/>
    <x v="118"/>
    <s v="Uplift Community HS"/>
    <x v="8"/>
    <s v="16.8"/>
    <s v="Performance"/>
  </r>
  <r>
    <n v="2210"/>
    <n v="610394"/>
    <x v="118"/>
    <s v="Uplift Community HS"/>
    <x v="8"/>
    <s v="16.8"/>
    <s v="Performance"/>
  </r>
  <r>
    <n v="2210"/>
    <n v="610394"/>
    <x v="118"/>
    <s v="Uplift Community HS"/>
    <x v="8"/>
    <s v="16.8"/>
    <s v="Performance"/>
  </r>
  <r>
    <n v="2210"/>
    <n v="610394"/>
    <x v="118"/>
    <s v="Uplift Community HS"/>
    <x v="8"/>
    <s v="16.8"/>
    <s v="Performance"/>
  </r>
  <r>
    <n v="2210"/>
    <n v="610394"/>
    <x v="118"/>
    <s v="Uplift Community HS"/>
    <x v="8"/>
    <s v="16.8"/>
    <s v="Performance"/>
  </r>
  <r>
    <n v="2210"/>
    <n v="610394"/>
    <x v="118"/>
    <s v="Uplift Community HS"/>
    <x v="8"/>
    <s v="16.8"/>
    <s v="Performance"/>
  </r>
  <r>
    <n v="2210"/>
    <n v="610394"/>
    <x v="118"/>
    <s v="Uplift Community HS"/>
    <x v="8"/>
    <s v="16.8"/>
    <s v="Performance"/>
  </r>
  <r>
    <n v="2210"/>
    <n v="610394"/>
    <x v="118"/>
    <s v="Uplift Community HS"/>
    <x v="8"/>
    <s v="16.8"/>
    <s v="Performance"/>
  </r>
  <r>
    <n v="2210"/>
    <n v="610394"/>
    <x v="118"/>
    <s v="Uplift Community HS"/>
    <x v="8"/>
    <s v="16.8"/>
    <s v="Performance"/>
  </r>
  <r>
    <n v="2210"/>
    <n v="610394"/>
    <x v="118"/>
    <s v="Uplift Community HS"/>
    <x v="8"/>
    <s v="16.8"/>
    <s v="Performance"/>
  </r>
  <r>
    <n v="2210"/>
    <n v="610394"/>
    <x v="118"/>
    <s v="Uplift Community HS"/>
    <x v="8"/>
    <s v="16.8"/>
    <s v="Performance"/>
  </r>
  <r>
    <n v="2210"/>
    <n v="610394"/>
    <x v="118"/>
    <s v="Uplift Community HS"/>
    <x v="9"/>
    <s v="16.8"/>
    <s v="Performance"/>
  </r>
  <r>
    <n v="2210"/>
    <n v="610394"/>
    <x v="118"/>
    <s v="Uplift Community HS"/>
    <x v="9"/>
    <s v="16.8"/>
    <s v="Performance"/>
  </r>
  <r>
    <n v="2210"/>
    <n v="610394"/>
    <x v="118"/>
    <s v="Uplift Community HS"/>
    <x v="9"/>
    <s v="16.8"/>
    <s v="Performance"/>
  </r>
  <r>
    <n v="2210"/>
    <n v="610394"/>
    <x v="118"/>
    <s v="Uplift Community HS"/>
    <x v="9"/>
    <s v="16.8"/>
    <s v="Performance"/>
  </r>
  <r>
    <n v="2210"/>
    <n v="610394"/>
    <x v="118"/>
    <s v="Uplift Community HS"/>
    <x v="9"/>
    <s v="16.8"/>
    <s v="Performance"/>
  </r>
  <r>
    <n v="2210"/>
    <n v="610394"/>
    <x v="118"/>
    <s v="Uplift Community HS"/>
    <x v="9"/>
    <s v="16.8"/>
    <s v="Performance"/>
  </r>
  <r>
    <n v="2210"/>
    <n v="610394"/>
    <x v="118"/>
    <s v="Uplift Community HS"/>
    <x v="9"/>
    <s v="16.8"/>
    <s v="Performance"/>
  </r>
  <r>
    <n v="2210"/>
    <n v="610394"/>
    <x v="118"/>
    <s v="Uplift Community HS"/>
    <x v="9"/>
    <s v="16.8"/>
    <s v="Performance"/>
  </r>
  <r>
    <n v="2210"/>
    <n v="610394"/>
    <x v="118"/>
    <s v="Uplift Community HS"/>
    <x v="10"/>
    <s v="16.8"/>
    <s v="Performance"/>
  </r>
  <r>
    <n v="2210"/>
    <n v="610394"/>
    <x v="118"/>
    <s v="Uplift Community HS"/>
    <x v="10"/>
    <s v="16.8"/>
    <s v="Performance"/>
  </r>
  <r>
    <n v="2210"/>
    <n v="610394"/>
    <x v="118"/>
    <s v="Uplift Community HS"/>
    <x v="10"/>
    <s v="16.8"/>
    <s v="Performance"/>
  </r>
  <r>
    <n v="2210"/>
    <n v="610394"/>
    <x v="118"/>
    <s v="Uplift Community HS"/>
    <x v="11"/>
    <s v="16.8"/>
    <s v="Performance"/>
  </r>
  <r>
    <n v="2210"/>
    <n v="610394"/>
    <x v="118"/>
    <s v="Uplift Community HS"/>
    <x v="11"/>
    <s v="16.8"/>
    <s v="Performance"/>
  </r>
  <r>
    <n v="8027"/>
    <n v="400105"/>
    <x v="119"/>
    <s v="Urban Prep Acad - So Shore HS"/>
    <x v="12"/>
    <s v="17.2"/>
    <s v="Charter"/>
  </r>
  <r>
    <n v="8027"/>
    <n v="400105"/>
    <x v="119"/>
    <s v="Urban Prep Acad - So Shore HS"/>
    <x v="0"/>
    <s v="17.2"/>
    <s v="Charter"/>
  </r>
  <r>
    <n v="8027"/>
    <n v="400105"/>
    <x v="119"/>
    <s v="Urban Prep Acad - So Shore HS"/>
    <x v="1"/>
    <s v="17.2"/>
    <s v="Charter"/>
  </r>
  <r>
    <n v="8027"/>
    <n v="400105"/>
    <x v="119"/>
    <s v="Urban Prep Acad - So Shore HS"/>
    <x v="1"/>
    <s v="17.2"/>
    <s v="Charter"/>
  </r>
  <r>
    <n v="8027"/>
    <n v="400105"/>
    <x v="119"/>
    <s v="Urban Prep Acad - So Shore HS"/>
    <x v="1"/>
    <s v="17.2"/>
    <s v="Charter"/>
  </r>
  <r>
    <n v="8027"/>
    <n v="400105"/>
    <x v="119"/>
    <s v="Urban Prep Acad - So Shore HS"/>
    <x v="2"/>
    <s v="17.2"/>
    <s v="Charter"/>
  </r>
  <r>
    <n v="8027"/>
    <n v="400105"/>
    <x v="119"/>
    <s v="Urban Prep Acad - So Shore HS"/>
    <x v="2"/>
    <s v="17.2"/>
    <s v="Charter"/>
  </r>
  <r>
    <n v="8027"/>
    <n v="400105"/>
    <x v="119"/>
    <s v="Urban Prep Acad - So Shore HS"/>
    <x v="2"/>
    <s v="17.2"/>
    <s v="Charter"/>
  </r>
  <r>
    <n v="8027"/>
    <n v="400105"/>
    <x v="119"/>
    <s v="Urban Prep Acad - So Shore HS"/>
    <x v="2"/>
    <s v="17.2"/>
    <s v="Charter"/>
  </r>
  <r>
    <n v="8027"/>
    <n v="400105"/>
    <x v="119"/>
    <s v="Urban Prep Acad - So Shore HS"/>
    <x v="2"/>
    <s v="17.2"/>
    <s v="Charter"/>
  </r>
  <r>
    <n v="8027"/>
    <n v="400105"/>
    <x v="119"/>
    <s v="Urban Prep Acad - So Shore HS"/>
    <x v="3"/>
    <s v="17.2"/>
    <s v="Charter"/>
  </r>
  <r>
    <n v="8027"/>
    <n v="400105"/>
    <x v="119"/>
    <s v="Urban Prep Acad - So Shore HS"/>
    <x v="3"/>
    <s v="17.2"/>
    <s v="Charter"/>
  </r>
  <r>
    <n v="8027"/>
    <n v="400105"/>
    <x v="119"/>
    <s v="Urban Prep Acad - So Shore HS"/>
    <x v="3"/>
    <s v="17.2"/>
    <s v="Charter"/>
  </r>
  <r>
    <n v="8027"/>
    <n v="400105"/>
    <x v="119"/>
    <s v="Urban Prep Acad - So Shore HS"/>
    <x v="3"/>
    <s v="17.2"/>
    <s v="Charter"/>
  </r>
  <r>
    <n v="8027"/>
    <n v="400105"/>
    <x v="119"/>
    <s v="Urban Prep Acad - So Shore HS"/>
    <x v="3"/>
    <s v="17.2"/>
    <s v="Charter"/>
  </r>
  <r>
    <n v="8027"/>
    <n v="400105"/>
    <x v="119"/>
    <s v="Urban Prep Acad - So Shore HS"/>
    <x v="3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4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5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6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7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8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9"/>
    <s v="17.2"/>
    <s v="Charter"/>
  </r>
  <r>
    <n v="8027"/>
    <n v="400105"/>
    <x v="119"/>
    <s v="Urban Prep Acad - So Shore HS"/>
    <x v="10"/>
    <s v="17.2"/>
    <s v="Charter"/>
  </r>
  <r>
    <n v="8027"/>
    <n v="400105"/>
    <x v="119"/>
    <s v="Urban Prep Acad - So Shore HS"/>
    <x v="10"/>
    <s v="17.2"/>
    <s v="Charter"/>
  </r>
  <r>
    <n v="8027"/>
    <n v="400105"/>
    <x v="119"/>
    <s v="Urban Prep Acad - So Shore HS"/>
    <x v="10"/>
    <s v="17.2"/>
    <s v="Charter"/>
  </r>
  <r>
    <n v="8096"/>
    <n v="400102"/>
    <x v="120"/>
    <s v="Urban Prep Acad - E Garfield HS"/>
    <x v="0"/>
    <s v="16.6"/>
    <s v="Charter"/>
  </r>
  <r>
    <n v="8096"/>
    <n v="400102"/>
    <x v="120"/>
    <s v="Urban Prep Acad - E Garfield HS"/>
    <x v="1"/>
    <s v="16.6"/>
    <s v="Charter"/>
  </r>
  <r>
    <n v="8096"/>
    <n v="400102"/>
    <x v="120"/>
    <s v="Urban Prep Acad - E Garfield HS"/>
    <x v="2"/>
    <s v="16.6"/>
    <s v="Charter"/>
  </r>
  <r>
    <n v="8096"/>
    <n v="400102"/>
    <x v="120"/>
    <s v="Urban Prep Acad - E Garfield HS"/>
    <x v="2"/>
    <s v="16.6"/>
    <s v="Charter"/>
  </r>
  <r>
    <n v="8096"/>
    <n v="400102"/>
    <x v="120"/>
    <s v="Urban Prep Acad - E Garfield HS"/>
    <x v="2"/>
    <s v="16.6"/>
    <s v="Charter"/>
  </r>
  <r>
    <n v="8096"/>
    <n v="400102"/>
    <x v="120"/>
    <s v="Urban Prep Acad - E Garfield HS"/>
    <x v="2"/>
    <s v="16.6"/>
    <s v="Charter"/>
  </r>
  <r>
    <n v="8096"/>
    <n v="400102"/>
    <x v="120"/>
    <s v="Urban Prep Acad - E Garfield HS"/>
    <x v="2"/>
    <s v="16.6"/>
    <s v="Charter"/>
  </r>
  <r>
    <n v="8096"/>
    <n v="400102"/>
    <x v="120"/>
    <s v="Urban Prep Acad - E Garfield HS"/>
    <x v="3"/>
    <s v="16.6"/>
    <s v="Charter"/>
  </r>
  <r>
    <n v="8096"/>
    <n v="400102"/>
    <x v="120"/>
    <s v="Urban Prep Acad - E Garfield HS"/>
    <x v="3"/>
    <s v="16.6"/>
    <s v="Charter"/>
  </r>
  <r>
    <n v="8096"/>
    <n v="400102"/>
    <x v="120"/>
    <s v="Urban Prep Acad - E Garfield HS"/>
    <x v="3"/>
    <s v="16.6"/>
    <s v="Charter"/>
  </r>
  <r>
    <n v="8096"/>
    <n v="400102"/>
    <x v="120"/>
    <s v="Urban Prep Acad - E Garfield HS"/>
    <x v="3"/>
    <s v="16.6"/>
    <s v="Charter"/>
  </r>
  <r>
    <n v="8096"/>
    <n v="400102"/>
    <x v="120"/>
    <s v="Urban Prep Acad - E Garfield HS"/>
    <x v="3"/>
    <s v="16.6"/>
    <s v="Charter"/>
  </r>
  <r>
    <n v="8096"/>
    <n v="400102"/>
    <x v="120"/>
    <s v="Urban Prep Acad - E Garfield HS"/>
    <x v="3"/>
    <s v="16.6"/>
    <s v="Charter"/>
  </r>
  <r>
    <n v="8096"/>
    <n v="400102"/>
    <x v="120"/>
    <s v="Urban Prep Acad - E Garfield HS"/>
    <x v="4"/>
    <s v="16.6"/>
    <s v="Charter"/>
  </r>
  <r>
    <n v="8096"/>
    <n v="400102"/>
    <x v="120"/>
    <s v="Urban Prep Acad - E Garfield HS"/>
    <x v="4"/>
    <s v="16.6"/>
    <s v="Charter"/>
  </r>
  <r>
    <n v="8096"/>
    <n v="400102"/>
    <x v="120"/>
    <s v="Urban Prep Acad - E Garfield HS"/>
    <x v="4"/>
    <s v="16.6"/>
    <s v="Charter"/>
  </r>
  <r>
    <n v="8096"/>
    <n v="400102"/>
    <x v="120"/>
    <s v="Urban Prep Acad - E Garfield HS"/>
    <x v="4"/>
    <s v="16.6"/>
    <s v="Charter"/>
  </r>
  <r>
    <n v="8096"/>
    <n v="400102"/>
    <x v="120"/>
    <s v="Urban Prep Acad - E Garfield HS"/>
    <x v="4"/>
    <s v="16.6"/>
    <s v="Charter"/>
  </r>
  <r>
    <n v="8096"/>
    <n v="400102"/>
    <x v="120"/>
    <s v="Urban Prep Acad - E Garfield HS"/>
    <x v="4"/>
    <s v="16.6"/>
    <s v="Charter"/>
  </r>
  <r>
    <n v="8096"/>
    <n v="400102"/>
    <x v="120"/>
    <s v="Urban Prep Acad - E Garfield HS"/>
    <x v="4"/>
    <s v="16.6"/>
    <s v="Charter"/>
  </r>
  <r>
    <n v="8096"/>
    <n v="400102"/>
    <x v="120"/>
    <s v="Urban Prep Acad - E Garfield HS"/>
    <x v="4"/>
    <s v="16.6"/>
    <s v="Charter"/>
  </r>
  <r>
    <n v="8096"/>
    <n v="400102"/>
    <x v="120"/>
    <s v="Urban Prep Acad - E Garfield HS"/>
    <x v="4"/>
    <s v="16.6"/>
    <s v="Charter"/>
  </r>
  <r>
    <n v="8096"/>
    <n v="400102"/>
    <x v="120"/>
    <s v="Urban Prep Acad - E Garfield HS"/>
    <x v="4"/>
    <s v="16.6"/>
    <s v="Charter"/>
  </r>
  <r>
    <n v="8096"/>
    <n v="400102"/>
    <x v="120"/>
    <s v="Urban Prep Acad - E Garfield HS"/>
    <x v="4"/>
    <s v="16.6"/>
    <s v="Charter"/>
  </r>
  <r>
    <n v="8096"/>
    <n v="400102"/>
    <x v="120"/>
    <s v="Urban Prep Acad - E Garfield HS"/>
    <x v="4"/>
    <s v="16.6"/>
    <s v="Charter"/>
  </r>
  <r>
    <n v="8096"/>
    <n v="400102"/>
    <x v="120"/>
    <s v="Urban Prep Acad - E Garfield HS"/>
    <x v="4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5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6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7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8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9"/>
    <s v="16.6"/>
    <s v="Charter"/>
  </r>
  <r>
    <n v="8096"/>
    <n v="400102"/>
    <x v="120"/>
    <s v="Urban Prep Acad - E Garfield HS"/>
    <x v="10"/>
    <s v="16.6"/>
    <s v="Charter"/>
  </r>
  <r>
    <n v="8096"/>
    <n v="400102"/>
    <x v="120"/>
    <s v="Urban Prep Acad - E Garfield HS"/>
    <x v="10"/>
    <s v="16.6"/>
    <s v="Charter"/>
  </r>
  <r>
    <n v="8096"/>
    <n v="400102"/>
    <x v="120"/>
    <s v="Urban Prep Acad - E Garfield HS"/>
    <x v="10"/>
    <s v="16.6"/>
    <s v="Charter"/>
  </r>
  <r>
    <n v="8096"/>
    <n v="400102"/>
    <x v="120"/>
    <s v="Urban Prep Acad - E Garfield HS"/>
    <x v="10"/>
    <s v="16.6"/>
    <s v="Charter"/>
  </r>
  <r>
    <n v="7030"/>
    <n v="400086"/>
    <x v="121"/>
    <s v="Urban Prep Chtr HS"/>
    <x v="1"/>
    <s v="17.2"/>
    <s v="Charter"/>
  </r>
  <r>
    <n v="7030"/>
    <n v="400086"/>
    <x v="121"/>
    <s v="Urban Prep Chtr HS"/>
    <x v="1"/>
    <s v="17.2"/>
    <s v="Charter"/>
  </r>
  <r>
    <n v="7030"/>
    <n v="400086"/>
    <x v="121"/>
    <s v="Urban Prep Chtr HS"/>
    <x v="2"/>
    <s v="17.2"/>
    <s v="Charter"/>
  </r>
  <r>
    <n v="7030"/>
    <n v="400086"/>
    <x v="121"/>
    <s v="Urban Prep Chtr HS"/>
    <x v="2"/>
    <s v="17.2"/>
    <s v="Charter"/>
  </r>
  <r>
    <n v="7030"/>
    <n v="400086"/>
    <x v="121"/>
    <s v="Urban Prep Chtr HS"/>
    <x v="2"/>
    <s v="17.2"/>
    <s v="Charter"/>
  </r>
  <r>
    <n v="7030"/>
    <n v="400086"/>
    <x v="121"/>
    <s v="Urban Prep Chtr HS"/>
    <x v="2"/>
    <s v="17.2"/>
    <s v="Charter"/>
  </r>
  <r>
    <n v="7030"/>
    <n v="400086"/>
    <x v="121"/>
    <s v="Urban Prep Chtr HS"/>
    <x v="2"/>
    <s v="17.2"/>
    <s v="Charter"/>
  </r>
  <r>
    <n v="7030"/>
    <n v="400086"/>
    <x v="121"/>
    <s v="Urban Prep Chtr HS"/>
    <x v="3"/>
    <s v="17.2"/>
    <s v="Charter"/>
  </r>
  <r>
    <n v="7030"/>
    <n v="400086"/>
    <x v="121"/>
    <s v="Urban Prep Chtr HS"/>
    <x v="3"/>
    <s v="17.2"/>
    <s v="Charter"/>
  </r>
  <r>
    <n v="7030"/>
    <n v="400086"/>
    <x v="121"/>
    <s v="Urban Prep Chtr HS"/>
    <x v="3"/>
    <s v="17.2"/>
    <s v="Charter"/>
  </r>
  <r>
    <n v="7030"/>
    <n v="400086"/>
    <x v="121"/>
    <s v="Urban Prep Chtr HS"/>
    <x v="3"/>
    <s v="17.2"/>
    <s v="Charter"/>
  </r>
  <r>
    <n v="7030"/>
    <n v="400086"/>
    <x v="121"/>
    <s v="Urban Prep Chtr HS"/>
    <x v="3"/>
    <s v="17.2"/>
    <s v="Charter"/>
  </r>
  <r>
    <n v="7030"/>
    <n v="400086"/>
    <x v="121"/>
    <s v="Urban Prep Chtr HS"/>
    <x v="3"/>
    <s v="17.2"/>
    <s v="Charter"/>
  </r>
  <r>
    <n v="7030"/>
    <n v="400086"/>
    <x v="121"/>
    <s v="Urban Prep Chtr HS"/>
    <x v="3"/>
    <s v="17.2"/>
    <s v="Charter"/>
  </r>
  <r>
    <n v="7030"/>
    <n v="400086"/>
    <x v="121"/>
    <s v="Urban Prep Chtr HS"/>
    <x v="3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4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5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6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7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8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9"/>
    <s v="17.2"/>
    <s v="Charter"/>
  </r>
  <r>
    <n v="7030"/>
    <n v="400086"/>
    <x v="121"/>
    <s v="Urban Prep Chtr HS"/>
    <x v="10"/>
    <s v="17.2"/>
    <s v="Charter"/>
  </r>
  <r>
    <n v="7030"/>
    <n v="400086"/>
    <x v="121"/>
    <s v="Urban Prep Chtr HS"/>
    <x v="10"/>
    <s v="17.2"/>
    <s v="Charter"/>
  </r>
  <r>
    <n v="7030"/>
    <n v="400086"/>
    <x v="121"/>
    <s v="Urban Prep Chtr HS"/>
    <x v="10"/>
    <s v="17.2"/>
    <s v="Charter"/>
  </r>
  <r>
    <n v="7030"/>
    <n v="400086"/>
    <x v="121"/>
    <s v="Urban Prep Chtr HS"/>
    <x v="10"/>
    <s v="17.2"/>
    <s v="Charter"/>
  </r>
  <r>
    <n v="7030"/>
    <n v="400086"/>
    <x v="121"/>
    <s v="Urban Prep Chtr HS"/>
    <x v="10"/>
    <s v="17.2"/>
    <s v="Charter"/>
  </r>
  <r>
    <n v="7030"/>
    <n v="400086"/>
    <x v="121"/>
    <s v="Urban Prep Chtr HS"/>
    <x v="10"/>
    <s v="17.2"/>
    <s v="Charter"/>
  </r>
  <r>
    <n v="7030"/>
    <n v="400086"/>
    <x v="121"/>
    <s v="Urban Prep Chtr HS"/>
    <x v="10"/>
    <s v="17.2"/>
    <s v="Charter"/>
  </r>
  <r>
    <n v="7030"/>
    <n v="400086"/>
    <x v="121"/>
    <s v="Urban Prep Chtr HS"/>
    <x v="10"/>
    <s v="17.2"/>
    <s v="Charter"/>
  </r>
  <r>
    <n v="7030"/>
    <n v="400086"/>
    <x v="121"/>
    <s v="Urban Prep Chtr HS"/>
    <x v="10"/>
    <s v="17.2"/>
    <s v="Charter"/>
  </r>
  <r>
    <n v="7030"/>
    <n v="400086"/>
    <x v="121"/>
    <s v="Urban Prep Chtr HS"/>
    <x v="10"/>
    <s v="17.2"/>
    <s v="Charter"/>
  </r>
  <r>
    <n v="7030"/>
    <n v="400086"/>
    <x v="121"/>
    <s v="Urban Prep Chtr HS"/>
    <x v="11"/>
    <s v="17.2"/>
    <s v="Charter"/>
  </r>
  <r>
    <n v="7030"/>
    <n v="400086"/>
    <x v="121"/>
    <s v="Urban Prep Chtr HS"/>
    <x v="15"/>
    <s v="17.2"/>
    <s v="Charter"/>
  </r>
  <r>
    <n v="7030"/>
    <n v="400086"/>
    <x v="121"/>
    <s v="Urban Prep Chtr HS"/>
    <x v="15"/>
    <s v="17.2"/>
    <s v="Charter"/>
  </r>
  <r>
    <n v="1145"/>
    <n v="610518"/>
    <x v="122"/>
    <s v="VOISE HS"/>
    <x v="2"/>
    <s v="14.7"/>
    <s v="Performance"/>
  </r>
  <r>
    <n v="1145"/>
    <n v="610518"/>
    <x v="122"/>
    <s v="VOISE HS"/>
    <x v="3"/>
    <s v="14.7"/>
    <s v="Performance"/>
  </r>
  <r>
    <n v="1145"/>
    <n v="610518"/>
    <x v="122"/>
    <s v="VOISE HS"/>
    <x v="3"/>
    <s v="14.7"/>
    <s v="Performance"/>
  </r>
  <r>
    <n v="1145"/>
    <n v="610518"/>
    <x v="122"/>
    <s v="VOISE HS"/>
    <x v="3"/>
    <s v="14.7"/>
    <s v="Performance"/>
  </r>
  <r>
    <n v="1145"/>
    <n v="610518"/>
    <x v="122"/>
    <s v="VOISE HS"/>
    <x v="3"/>
    <s v="14.7"/>
    <s v="Performance"/>
  </r>
  <r>
    <n v="1145"/>
    <n v="610518"/>
    <x v="122"/>
    <s v="VOISE HS"/>
    <x v="3"/>
    <s v="14.7"/>
    <s v="Performance"/>
  </r>
  <r>
    <n v="1145"/>
    <n v="610518"/>
    <x v="122"/>
    <s v="VOISE HS"/>
    <x v="4"/>
    <s v="14.7"/>
    <s v="Performance"/>
  </r>
  <r>
    <n v="1145"/>
    <n v="610518"/>
    <x v="122"/>
    <s v="VOISE HS"/>
    <x v="4"/>
    <s v="14.7"/>
    <s v="Performance"/>
  </r>
  <r>
    <n v="1145"/>
    <n v="610518"/>
    <x v="122"/>
    <s v="VOISE HS"/>
    <x v="4"/>
    <s v="14.7"/>
    <s v="Performance"/>
  </r>
  <r>
    <n v="1145"/>
    <n v="610518"/>
    <x v="122"/>
    <s v="VOISE HS"/>
    <x v="4"/>
    <s v="14.7"/>
    <s v="Performance"/>
  </r>
  <r>
    <n v="1145"/>
    <n v="610518"/>
    <x v="122"/>
    <s v="VOISE HS"/>
    <x v="5"/>
    <s v="14.7"/>
    <s v="Performance"/>
  </r>
  <r>
    <n v="1145"/>
    <n v="610518"/>
    <x v="122"/>
    <s v="VOISE HS"/>
    <x v="5"/>
    <s v="14.7"/>
    <s v="Performance"/>
  </r>
  <r>
    <n v="1145"/>
    <n v="610518"/>
    <x v="122"/>
    <s v="VOISE HS"/>
    <x v="5"/>
    <s v="14.7"/>
    <s v="Performance"/>
  </r>
  <r>
    <n v="1145"/>
    <n v="610518"/>
    <x v="122"/>
    <s v="VOISE HS"/>
    <x v="5"/>
    <s v="14.7"/>
    <s v="Performance"/>
  </r>
  <r>
    <n v="1145"/>
    <n v="610518"/>
    <x v="122"/>
    <s v="VOISE HS"/>
    <x v="5"/>
    <s v="14.7"/>
    <s v="Performance"/>
  </r>
  <r>
    <n v="1145"/>
    <n v="610518"/>
    <x v="122"/>
    <s v="VOISE HS"/>
    <x v="5"/>
    <s v="14.7"/>
    <s v="Performance"/>
  </r>
  <r>
    <n v="1145"/>
    <n v="610518"/>
    <x v="122"/>
    <s v="VOISE HS"/>
    <x v="5"/>
    <s v="14.7"/>
    <s v="Performance"/>
  </r>
  <r>
    <n v="1145"/>
    <n v="610518"/>
    <x v="122"/>
    <s v="VOISE HS"/>
    <x v="5"/>
    <s v="14.7"/>
    <s v="Performance"/>
  </r>
  <r>
    <n v="1145"/>
    <n v="610518"/>
    <x v="122"/>
    <s v="VOISE HS"/>
    <x v="5"/>
    <s v="14.7"/>
    <s v="Performance"/>
  </r>
  <r>
    <n v="1145"/>
    <n v="610518"/>
    <x v="122"/>
    <s v="VOISE HS"/>
    <x v="5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6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7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8"/>
    <s v="14.7"/>
    <s v="Performance"/>
  </r>
  <r>
    <n v="1145"/>
    <n v="610518"/>
    <x v="122"/>
    <s v="VOISE HS"/>
    <x v="9"/>
    <s v="14.7"/>
    <s v="Performance"/>
  </r>
  <r>
    <n v="1145"/>
    <n v="610518"/>
    <x v="122"/>
    <s v="VOISE HS"/>
    <x v="9"/>
    <s v="14.7"/>
    <s v="Performance"/>
  </r>
  <r>
    <n v="1145"/>
    <n v="610518"/>
    <x v="122"/>
    <s v="VOISE HS"/>
    <x v="9"/>
    <s v="14.7"/>
    <s v="Performance"/>
  </r>
  <r>
    <n v="1145"/>
    <n v="610518"/>
    <x v="122"/>
    <s v="VOISE HS"/>
    <x v="9"/>
    <s v="14.7"/>
    <s v="Performance"/>
  </r>
  <r>
    <n v="1145"/>
    <n v="610518"/>
    <x v="122"/>
    <s v="VOISE HS"/>
    <x v="9"/>
    <s v="14.7"/>
    <s v="Performance"/>
  </r>
  <r>
    <n v="1145"/>
    <n v="610518"/>
    <x v="122"/>
    <s v="VOISE HS"/>
    <x v="9"/>
    <s v="14.7"/>
    <s v="Performance"/>
  </r>
  <r>
    <n v="1145"/>
    <n v="610518"/>
    <x v="122"/>
    <s v="VOISE HS"/>
    <x v="9"/>
    <s v="14.7"/>
    <s v="Performance"/>
  </r>
  <r>
    <n v="1145"/>
    <n v="610518"/>
    <x v="122"/>
    <s v="VOISE HS"/>
    <x v="9"/>
    <s v="14.7"/>
    <s v="Performance"/>
  </r>
  <r>
    <n v="1145"/>
    <n v="610518"/>
    <x v="122"/>
    <s v="VOISE HS"/>
    <x v="9"/>
    <s v="14.7"/>
    <s v="Performance"/>
  </r>
  <r>
    <n v="1145"/>
    <n v="610518"/>
    <x v="122"/>
    <s v="VOISE HS"/>
    <x v="9"/>
    <s v="14.7"/>
    <s v="Performance"/>
  </r>
  <r>
    <n v="1145"/>
    <n v="610518"/>
    <x v="122"/>
    <s v="VOISE HS"/>
    <x v="10"/>
    <s v="14.7"/>
    <s v="Performance"/>
  </r>
  <r>
    <n v="1145"/>
    <n v="610518"/>
    <x v="122"/>
    <s v="VOISE HS"/>
    <x v="10"/>
    <s v="14.7"/>
    <s v="Performance"/>
  </r>
  <r>
    <n v="1145"/>
    <n v="610518"/>
    <x v="122"/>
    <s v="VOISE HS"/>
    <x v="10"/>
    <s v="14.7"/>
    <s v="Performance"/>
  </r>
  <r>
    <n v="1145"/>
    <n v="610518"/>
    <x v="122"/>
    <s v="VOISE HS"/>
    <x v="10"/>
    <s v="14.7"/>
    <s v="Performance"/>
  </r>
  <r>
    <n v="1145"/>
    <n v="610518"/>
    <x v="122"/>
    <s v="VOISE HS"/>
    <x v="10"/>
    <s v="14.7"/>
    <s v="Performance"/>
  </r>
  <r>
    <n v="1145"/>
    <n v="610518"/>
    <x v="122"/>
    <s v="VOISE HS"/>
    <x v="10"/>
    <s v="14.7"/>
    <s v="Performance"/>
  </r>
  <r>
    <n v="1145"/>
    <n v="610518"/>
    <x v="122"/>
    <s v="VOISE HS"/>
    <x v="11"/>
    <s v="14.7"/>
    <s v="Performance"/>
  </r>
  <r>
    <n v="1145"/>
    <n v="610518"/>
    <x v="122"/>
    <s v="VOISE HS"/>
    <x v="11"/>
    <s v="14.7"/>
    <s v="Performance"/>
  </r>
  <r>
    <n v="1145"/>
    <n v="610518"/>
    <x v="122"/>
    <s v="VOISE HS"/>
    <x v="15"/>
    <s v="14.7"/>
    <s v="Performance"/>
  </r>
  <r>
    <n v="1610"/>
    <n v="609737"/>
    <x v="123"/>
    <s v="Von Steuben HS"/>
    <x v="17"/>
    <s v="19.8"/>
    <s v="Magnet"/>
  </r>
  <r>
    <n v="1610"/>
    <n v="609737"/>
    <x v="123"/>
    <s v="Von Steuben HS"/>
    <x v="17"/>
    <s v="19.8"/>
    <s v="Magnet"/>
  </r>
  <r>
    <n v="1610"/>
    <n v="609737"/>
    <x v="123"/>
    <s v="Von Steuben HS"/>
    <x v="17"/>
    <s v="19.8"/>
    <s v="Magnet"/>
  </r>
  <r>
    <n v="1610"/>
    <n v="609737"/>
    <x v="123"/>
    <s v="Von Steuben HS"/>
    <x v="14"/>
    <s v="19.8"/>
    <s v="Magnet"/>
  </r>
  <r>
    <n v="1610"/>
    <n v="609737"/>
    <x v="123"/>
    <s v="Von Steuben HS"/>
    <x v="12"/>
    <s v="19.8"/>
    <s v="Magnet"/>
  </r>
  <r>
    <n v="1610"/>
    <n v="609737"/>
    <x v="123"/>
    <s v="Von Steuben HS"/>
    <x v="12"/>
    <s v="19.8"/>
    <s v="Magnet"/>
  </r>
  <r>
    <n v="1610"/>
    <n v="609737"/>
    <x v="123"/>
    <s v="Von Steuben HS"/>
    <x v="12"/>
    <s v="19.8"/>
    <s v="Magnet"/>
  </r>
  <r>
    <n v="1610"/>
    <n v="609737"/>
    <x v="123"/>
    <s v="Von Steuben HS"/>
    <x v="12"/>
    <s v="19.8"/>
    <s v="Magnet"/>
  </r>
  <r>
    <n v="1610"/>
    <n v="609737"/>
    <x v="123"/>
    <s v="Von Steuben HS"/>
    <x v="12"/>
    <s v="19.8"/>
    <s v="Magnet"/>
  </r>
  <r>
    <n v="1610"/>
    <n v="609737"/>
    <x v="123"/>
    <s v="Von Steuben HS"/>
    <x v="12"/>
    <s v="19.8"/>
    <s v="Magnet"/>
  </r>
  <r>
    <n v="1610"/>
    <n v="609737"/>
    <x v="123"/>
    <s v="Von Steuben HS"/>
    <x v="12"/>
    <s v="19.8"/>
    <s v="Magnet"/>
  </r>
  <r>
    <n v="1610"/>
    <n v="609737"/>
    <x v="123"/>
    <s v="Von Steuben HS"/>
    <x v="12"/>
    <s v="19.8"/>
    <s v="Magnet"/>
  </r>
  <r>
    <n v="1610"/>
    <n v="609737"/>
    <x v="123"/>
    <s v="Von Steuben HS"/>
    <x v="12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13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0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1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2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3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4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5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6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7"/>
    <s v="19.8"/>
    <s v="Magnet"/>
  </r>
  <r>
    <n v="1610"/>
    <n v="609737"/>
    <x v="123"/>
    <s v="Von Steuben HS"/>
    <x v="8"/>
    <s v="19.8"/>
    <s v="Magnet"/>
  </r>
  <r>
    <n v="1610"/>
    <n v="609737"/>
    <x v="123"/>
    <s v="Von Steuben HS"/>
    <x v="8"/>
    <s v="19.8"/>
    <s v="Magnet"/>
  </r>
  <r>
    <n v="1610"/>
    <n v="609737"/>
    <x v="123"/>
    <s v="Von Steuben HS"/>
    <x v="8"/>
    <s v="19.8"/>
    <s v="Magnet"/>
  </r>
  <r>
    <n v="1610"/>
    <n v="609737"/>
    <x v="123"/>
    <s v="Von Steuben HS"/>
    <x v="8"/>
    <s v="19.8"/>
    <s v="Magnet"/>
  </r>
  <r>
    <n v="1610"/>
    <n v="609737"/>
    <x v="123"/>
    <s v="Von Steuben HS"/>
    <x v="8"/>
    <s v="19.8"/>
    <s v="Magnet"/>
  </r>
  <r>
    <n v="1610"/>
    <n v="609737"/>
    <x v="123"/>
    <s v="Von Steuben HS"/>
    <x v="8"/>
    <s v="19.8"/>
    <s v="Magnet"/>
  </r>
  <r>
    <n v="1610"/>
    <n v="609737"/>
    <x v="123"/>
    <s v="Von Steuben HS"/>
    <x v="8"/>
    <s v="19.8"/>
    <s v="Magnet"/>
  </r>
  <r>
    <n v="1610"/>
    <n v="609737"/>
    <x v="123"/>
    <s v="Von Steuben HS"/>
    <x v="8"/>
    <s v="19.8"/>
    <s v="Magnet"/>
  </r>
  <r>
    <n v="1610"/>
    <n v="609737"/>
    <x v="123"/>
    <s v="Von Steuben HS"/>
    <x v="8"/>
    <s v="19.8"/>
    <s v="Magnet"/>
  </r>
  <r>
    <n v="1610"/>
    <n v="609737"/>
    <x v="123"/>
    <s v="Von Steuben HS"/>
    <x v="8"/>
    <s v="19.8"/>
    <s v="Magnet"/>
  </r>
  <r>
    <n v="1610"/>
    <n v="609737"/>
    <x v="123"/>
    <s v="Von Steuben HS"/>
    <x v="8"/>
    <s v="19.8"/>
    <s v="Magnet"/>
  </r>
  <r>
    <n v="1610"/>
    <n v="609737"/>
    <x v="123"/>
    <s v="Von Steuben HS"/>
    <x v="8"/>
    <s v="19.8"/>
    <s v="Magnet"/>
  </r>
  <r>
    <n v="1610"/>
    <n v="609737"/>
    <x v="123"/>
    <s v="Von Steuben HS"/>
    <x v="8"/>
    <s v="19.8"/>
    <s v="Magnet"/>
  </r>
  <r>
    <n v="1610"/>
    <n v="609737"/>
    <x v="123"/>
    <s v="Von Steuben HS"/>
    <x v="8"/>
    <s v="19.8"/>
    <s v="Magnet"/>
  </r>
  <r>
    <n v="1610"/>
    <n v="609737"/>
    <x v="123"/>
    <s v="Von Steuben HS"/>
    <x v="9"/>
    <s v="19.8"/>
    <s v="Magnet"/>
  </r>
  <r>
    <n v="1610"/>
    <n v="609737"/>
    <x v="123"/>
    <s v="Von Steuben HS"/>
    <x v="9"/>
    <s v="19.8"/>
    <s v="Magnet"/>
  </r>
  <r>
    <n v="1610"/>
    <n v="609737"/>
    <x v="123"/>
    <s v="Von Steuben HS"/>
    <x v="9"/>
    <s v="19.8"/>
    <s v="Magnet"/>
  </r>
  <r>
    <n v="1610"/>
    <n v="609737"/>
    <x v="123"/>
    <s v="Von Steuben HS"/>
    <x v="9"/>
    <s v="19.8"/>
    <s v="Magnet"/>
  </r>
  <r>
    <n v="1610"/>
    <n v="609737"/>
    <x v="123"/>
    <s v="Von Steuben HS"/>
    <x v="9"/>
    <s v="19.8"/>
    <s v="Magnet"/>
  </r>
  <r>
    <n v="1610"/>
    <n v="609737"/>
    <x v="123"/>
    <s v="Von Steuben HS"/>
    <x v="9"/>
    <s v="19.8"/>
    <s v="Magnet"/>
  </r>
  <r>
    <n v="1610"/>
    <n v="609737"/>
    <x v="123"/>
    <s v="Von Steuben HS"/>
    <x v="10"/>
    <s v="19.8"/>
    <s v="Magnet"/>
  </r>
  <r>
    <n v="1610"/>
    <n v="609737"/>
    <x v="123"/>
    <s v="Von Steuben HS"/>
    <x v="10"/>
    <s v="19.8"/>
    <s v="Magnet"/>
  </r>
  <r>
    <n v="1610"/>
    <n v="609737"/>
    <x v="123"/>
    <s v="Von Steuben HS"/>
    <x v="10"/>
    <s v="19.8"/>
    <s v="Magnet"/>
  </r>
  <r>
    <n v="1610"/>
    <n v="609737"/>
    <x v="123"/>
    <s v="Von Steuben HS"/>
    <x v="11"/>
    <s v="19.8"/>
    <s v="Magnet"/>
  </r>
  <r>
    <n v="1630"/>
    <n v="609739"/>
    <x v="124"/>
    <s v="Washington G. HS"/>
    <x v="17"/>
    <s v="16.3"/>
    <s v=""/>
  </r>
  <r>
    <n v="1630"/>
    <n v="609739"/>
    <x v="124"/>
    <s v="Washington G. HS"/>
    <x v="17"/>
    <s v="16.3"/>
    <s v=""/>
  </r>
  <r>
    <n v="1630"/>
    <n v="609739"/>
    <x v="124"/>
    <s v="Washington G. HS"/>
    <x v="14"/>
    <s v="16.3"/>
    <s v=""/>
  </r>
  <r>
    <n v="1630"/>
    <n v="609739"/>
    <x v="124"/>
    <s v="Washington G. HS"/>
    <x v="12"/>
    <s v="16.3"/>
    <s v=""/>
  </r>
  <r>
    <n v="1630"/>
    <n v="609739"/>
    <x v="124"/>
    <s v="Washington G. HS"/>
    <x v="12"/>
    <s v="16.3"/>
    <s v=""/>
  </r>
  <r>
    <n v="1630"/>
    <n v="609739"/>
    <x v="124"/>
    <s v="Washington G. HS"/>
    <x v="12"/>
    <s v="16.3"/>
    <s v=""/>
  </r>
  <r>
    <n v="1630"/>
    <n v="609739"/>
    <x v="124"/>
    <s v="Washington G. HS"/>
    <x v="13"/>
    <s v="16.3"/>
    <s v=""/>
  </r>
  <r>
    <n v="1630"/>
    <n v="609739"/>
    <x v="124"/>
    <s v="Washington G. HS"/>
    <x v="13"/>
    <s v="16.3"/>
    <s v=""/>
  </r>
  <r>
    <n v="1630"/>
    <n v="609739"/>
    <x v="124"/>
    <s v="Washington G. HS"/>
    <x v="0"/>
    <s v="16.3"/>
    <s v=""/>
  </r>
  <r>
    <n v="1630"/>
    <n v="609739"/>
    <x v="124"/>
    <s v="Washington G. HS"/>
    <x v="0"/>
    <s v="16.3"/>
    <s v=""/>
  </r>
  <r>
    <n v="1630"/>
    <n v="609739"/>
    <x v="124"/>
    <s v="Washington G. HS"/>
    <x v="0"/>
    <s v="16.3"/>
    <s v=""/>
  </r>
  <r>
    <n v="1630"/>
    <n v="609739"/>
    <x v="124"/>
    <s v="Washington G. HS"/>
    <x v="0"/>
    <s v="16.3"/>
    <s v=""/>
  </r>
  <r>
    <n v="1630"/>
    <n v="609739"/>
    <x v="124"/>
    <s v="Washington G. HS"/>
    <x v="1"/>
    <s v="16.3"/>
    <s v=""/>
  </r>
  <r>
    <n v="1630"/>
    <n v="609739"/>
    <x v="124"/>
    <s v="Washington G. HS"/>
    <x v="1"/>
    <s v="16.3"/>
    <s v=""/>
  </r>
  <r>
    <n v="1630"/>
    <n v="609739"/>
    <x v="124"/>
    <s v="Washington G. HS"/>
    <x v="1"/>
    <s v="16.3"/>
    <s v=""/>
  </r>
  <r>
    <n v="1630"/>
    <n v="609739"/>
    <x v="124"/>
    <s v="Washington G. HS"/>
    <x v="1"/>
    <s v="16.3"/>
    <s v=""/>
  </r>
  <r>
    <n v="1630"/>
    <n v="609739"/>
    <x v="124"/>
    <s v="Washington G. HS"/>
    <x v="1"/>
    <s v="16.3"/>
    <s v=""/>
  </r>
  <r>
    <n v="1630"/>
    <n v="609739"/>
    <x v="124"/>
    <s v="Washington G. HS"/>
    <x v="1"/>
    <s v="16.3"/>
    <s v=""/>
  </r>
  <r>
    <n v="1630"/>
    <n v="609739"/>
    <x v="124"/>
    <s v="Washington G. HS"/>
    <x v="1"/>
    <s v="16.3"/>
    <s v=""/>
  </r>
  <r>
    <n v="1630"/>
    <n v="609739"/>
    <x v="124"/>
    <s v="Washington G. HS"/>
    <x v="1"/>
    <s v="16.3"/>
    <s v=""/>
  </r>
  <r>
    <n v="1630"/>
    <n v="609739"/>
    <x v="124"/>
    <s v="Washington G. HS"/>
    <x v="1"/>
    <s v="16.3"/>
    <s v=""/>
  </r>
  <r>
    <n v="1630"/>
    <n v="609739"/>
    <x v="124"/>
    <s v="Washington G. HS"/>
    <x v="1"/>
    <s v="16.3"/>
    <s v=""/>
  </r>
  <r>
    <n v="1630"/>
    <n v="609739"/>
    <x v="124"/>
    <s v="Washington G. HS"/>
    <x v="1"/>
    <s v="16.3"/>
    <s v=""/>
  </r>
  <r>
    <n v="1630"/>
    <n v="609739"/>
    <x v="124"/>
    <s v="Washington G. HS"/>
    <x v="1"/>
    <s v="16.3"/>
    <s v=""/>
  </r>
  <r>
    <n v="1630"/>
    <n v="609739"/>
    <x v="124"/>
    <s v="Washington G. HS"/>
    <x v="1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2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3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4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5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6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7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8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9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0"/>
    <s v="16.3"/>
    <s v=""/>
  </r>
  <r>
    <n v="1630"/>
    <n v="609739"/>
    <x v="124"/>
    <s v="Washington G. HS"/>
    <x v="11"/>
    <s v="16.3"/>
    <s v=""/>
  </r>
  <r>
    <n v="1630"/>
    <n v="609739"/>
    <x v="124"/>
    <s v="Washington G. HS"/>
    <x v="11"/>
    <s v="16.3"/>
    <s v=""/>
  </r>
  <r>
    <n v="1630"/>
    <n v="609739"/>
    <x v="124"/>
    <s v="Washington G. HS"/>
    <x v="11"/>
    <s v="16.3"/>
    <s v=""/>
  </r>
  <r>
    <n v="1630"/>
    <n v="609739"/>
    <x v="124"/>
    <s v="Washington G. HS"/>
    <x v="11"/>
    <s v="16.3"/>
    <s v=""/>
  </r>
  <r>
    <n v="1630"/>
    <n v="609739"/>
    <x v="124"/>
    <s v="Washington G. HS"/>
    <x v="11"/>
    <s v="16.3"/>
    <s v=""/>
  </r>
  <r>
    <n v="1630"/>
    <n v="609739"/>
    <x v="124"/>
    <s v="Washington G. HS"/>
    <x v="11"/>
    <s v="16.3"/>
    <s v=""/>
  </r>
  <r>
    <n v="1630"/>
    <n v="609739"/>
    <x v="124"/>
    <s v="Washington G. HS"/>
    <x v="11"/>
    <s v="16.3"/>
    <s v=""/>
  </r>
  <r>
    <n v="1630"/>
    <n v="609739"/>
    <x v="124"/>
    <s v="Washington G. HS"/>
    <x v="11"/>
    <s v="16.3"/>
    <s v=""/>
  </r>
  <r>
    <n v="1630"/>
    <n v="609739"/>
    <x v="124"/>
    <s v="Washington G. HS"/>
    <x v="11"/>
    <s v="16.3"/>
    <s v=""/>
  </r>
  <r>
    <n v="1630"/>
    <n v="609739"/>
    <x v="124"/>
    <s v="Washington G. HS"/>
    <x v="15"/>
    <s v="16.3"/>
    <s v=""/>
  </r>
  <r>
    <n v="1630"/>
    <n v="609739"/>
    <x v="124"/>
    <s v="Washington G. HS"/>
    <x v="15"/>
    <s v="16.3"/>
    <s v=""/>
  </r>
  <r>
    <n v="1630"/>
    <n v="609739"/>
    <x v="124"/>
    <s v="Washington G. HS"/>
    <x v="15"/>
    <s v="16.3"/>
    <s v=""/>
  </r>
  <r>
    <n v="1630"/>
    <n v="609739"/>
    <x v="124"/>
    <s v="Washington G. HS"/>
    <x v="15"/>
    <s v="16.3"/>
    <s v=""/>
  </r>
  <r>
    <n v="1640"/>
    <n v="609740"/>
    <x v="125"/>
    <s v="Wells HS"/>
    <x v="12"/>
    <s v="14.8"/>
    <s v=""/>
  </r>
  <r>
    <n v="1640"/>
    <n v="609740"/>
    <x v="125"/>
    <s v="Wells HS"/>
    <x v="1"/>
    <s v="14.8"/>
    <s v=""/>
  </r>
  <r>
    <n v="1640"/>
    <n v="609740"/>
    <x v="125"/>
    <s v="Wells HS"/>
    <x v="1"/>
    <s v="14.8"/>
    <s v=""/>
  </r>
  <r>
    <n v="1640"/>
    <n v="609740"/>
    <x v="125"/>
    <s v="Wells HS"/>
    <x v="2"/>
    <s v="14.8"/>
    <s v=""/>
  </r>
  <r>
    <n v="1640"/>
    <n v="609740"/>
    <x v="125"/>
    <s v="Wells HS"/>
    <x v="2"/>
    <s v="14.8"/>
    <s v=""/>
  </r>
  <r>
    <n v="1640"/>
    <n v="609740"/>
    <x v="125"/>
    <s v="Wells HS"/>
    <x v="2"/>
    <s v="14.8"/>
    <s v=""/>
  </r>
  <r>
    <n v="1640"/>
    <n v="609740"/>
    <x v="125"/>
    <s v="Wells HS"/>
    <x v="2"/>
    <s v="14.8"/>
    <s v=""/>
  </r>
  <r>
    <n v="1640"/>
    <n v="609740"/>
    <x v="125"/>
    <s v="Wells HS"/>
    <x v="3"/>
    <s v="14.8"/>
    <s v=""/>
  </r>
  <r>
    <n v="1640"/>
    <n v="609740"/>
    <x v="125"/>
    <s v="Wells HS"/>
    <x v="3"/>
    <s v="14.8"/>
    <s v=""/>
  </r>
  <r>
    <n v="1640"/>
    <n v="609740"/>
    <x v="125"/>
    <s v="Wells HS"/>
    <x v="3"/>
    <s v="14.8"/>
    <s v=""/>
  </r>
  <r>
    <n v="1640"/>
    <n v="609740"/>
    <x v="125"/>
    <s v="Wells HS"/>
    <x v="3"/>
    <s v="14.8"/>
    <s v=""/>
  </r>
  <r>
    <n v="1640"/>
    <n v="609740"/>
    <x v="125"/>
    <s v="Wells HS"/>
    <x v="3"/>
    <s v="14.8"/>
    <s v=""/>
  </r>
  <r>
    <n v="1640"/>
    <n v="609740"/>
    <x v="125"/>
    <s v="Wells HS"/>
    <x v="3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4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5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6"/>
    <s v="14.8"/>
    <s v=""/>
  </r>
  <r>
    <n v="1640"/>
    <n v="609740"/>
    <x v="125"/>
    <s v="Wells HS"/>
    <x v="7"/>
    <s v="14.8"/>
    <s v=""/>
  </r>
  <r>
    <n v="1640"/>
    <n v="609740"/>
    <x v="125"/>
    <s v="Wells HS"/>
    <x v="7"/>
    <s v="14.8"/>
    <s v=""/>
  </r>
  <r>
    <n v="1640"/>
    <n v="609740"/>
    <x v="125"/>
    <s v="Wells HS"/>
    <x v="7"/>
    <s v="14.8"/>
    <s v=""/>
  </r>
  <r>
    <n v="1640"/>
    <n v="609740"/>
    <x v="125"/>
    <s v="Wells HS"/>
    <x v="7"/>
    <s v="14.8"/>
    <s v=""/>
  </r>
  <r>
    <n v="1640"/>
    <n v="609740"/>
    <x v="125"/>
    <s v="Wells HS"/>
    <x v="7"/>
    <s v="14.8"/>
    <s v=""/>
  </r>
  <r>
    <n v="1640"/>
    <n v="609740"/>
    <x v="125"/>
    <s v="Wells HS"/>
    <x v="7"/>
    <s v="14.8"/>
    <s v=""/>
  </r>
  <r>
    <n v="1640"/>
    <n v="609740"/>
    <x v="125"/>
    <s v="Wells HS"/>
    <x v="7"/>
    <s v="14.8"/>
    <s v=""/>
  </r>
  <r>
    <n v="1640"/>
    <n v="609740"/>
    <x v="125"/>
    <s v="Wells HS"/>
    <x v="7"/>
    <s v="14.8"/>
    <s v=""/>
  </r>
  <r>
    <n v="1640"/>
    <n v="609740"/>
    <x v="125"/>
    <s v="Wells HS"/>
    <x v="7"/>
    <s v="14.8"/>
    <s v=""/>
  </r>
  <r>
    <n v="1640"/>
    <n v="609740"/>
    <x v="125"/>
    <s v="Wells HS"/>
    <x v="7"/>
    <s v="14.8"/>
    <s v=""/>
  </r>
  <r>
    <n v="1640"/>
    <n v="609740"/>
    <x v="125"/>
    <s v="Wells HS"/>
    <x v="7"/>
    <s v="14.8"/>
    <s v=""/>
  </r>
  <r>
    <n v="1640"/>
    <n v="609740"/>
    <x v="125"/>
    <s v="Wells HS"/>
    <x v="7"/>
    <s v="14.8"/>
    <s v=""/>
  </r>
  <r>
    <n v="1640"/>
    <n v="609740"/>
    <x v="125"/>
    <s v="Wells HS"/>
    <x v="7"/>
    <s v="14.8"/>
    <s v=""/>
  </r>
  <r>
    <n v="1640"/>
    <n v="609740"/>
    <x v="125"/>
    <s v="Wells HS"/>
    <x v="7"/>
    <s v="14.8"/>
    <s v=""/>
  </r>
  <r>
    <n v="1640"/>
    <n v="609740"/>
    <x v="125"/>
    <s v="Wells HS"/>
    <x v="7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8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9"/>
    <s v="14.8"/>
    <s v=""/>
  </r>
  <r>
    <n v="1640"/>
    <n v="609740"/>
    <x v="125"/>
    <s v="Wells HS"/>
    <x v="10"/>
    <s v="14.8"/>
    <s v=""/>
  </r>
  <r>
    <n v="1640"/>
    <n v="609740"/>
    <x v="125"/>
    <s v="Wells HS"/>
    <x v="10"/>
    <s v="14.8"/>
    <s v=""/>
  </r>
  <r>
    <n v="1640"/>
    <n v="609740"/>
    <x v="125"/>
    <s v="Wells HS"/>
    <x v="10"/>
    <s v="14.8"/>
    <s v=""/>
  </r>
  <r>
    <n v="1640"/>
    <n v="609740"/>
    <x v="125"/>
    <s v="Wells HS"/>
    <x v="10"/>
    <s v="14.8"/>
    <s v=""/>
  </r>
  <r>
    <n v="1640"/>
    <n v="609740"/>
    <x v="125"/>
    <s v="Wells HS"/>
    <x v="10"/>
    <s v="14.8"/>
    <s v=""/>
  </r>
  <r>
    <n v="1640"/>
    <n v="609740"/>
    <x v="125"/>
    <s v="Wells HS"/>
    <x v="10"/>
    <s v="14.8"/>
    <s v=""/>
  </r>
  <r>
    <n v="1640"/>
    <n v="609740"/>
    <x v="125"/>
    <s v="Wells HS"/>
    <x v="10"/>
    <s v="14.8"/>
    <s v=""/>
  </r>
  <r>
    <n v="1640"/>
    <n v="609740"/>
    <x v="125"/>
    <s v="Wells HS"/>
    <x v="10"/>
    <s v="14.8"/>
    <s v=""/>
  </r>
  <r>
    <n v="1640"/>
    <n v="609740"/>
    <x v="125"/>
    <s v="Wells HS"/>
    <x v="10"/>
    <s v="14.8"/>
    <s v=""/>
  </r>
  <r>
    <n v="1640"/>
    <n v="609740"/>
    <x v="125"/>
    <s v="Wells HS"/>
    <x v="10"/>
    <s v="14.8"/>
    <s v=""/>
  </r>
  <r>
    <n v="1640"/>
    <n v="609740"/>
    <x v="125"/>
    <s v="Wells HS"/>
    <x v="10"/>
    <s v="14.8"/>
    <s v=""/>
  </r>
  <r>
    <n v="1640"/>
    <n v="609740"/>
    <x v="125"/>
    <s v="Wells HS"/>
    <x v="10"/>
    <s v="14.8"/>
    <s v=""/>
  </r>
  <r>
    <n v="1640"/>
    <n v="609740"/>
    <x v="125"/>
    <s v="Wells HS"/>
    <x v="11"/>
    <s v="14.8"/>
    <s v=""/>
  </r>
  <r>
    <n v="1640"/>
    <n v="609740"/>
    <x v="125"/>
    <s v="Wells HS"/>
    <x v="11"/>
    <s v="14.8"/>
    <s v=""/>
  </r>
  <r>
    <n v="1640"/>
    <n v="609740"/>
    <x v="125"/>
    <s v="Wells HS"/>
    <x v="11"/>
    <s v="14.8"/>
    <s v=""/>
  </r>
  <r>
    <n v="1640"/>
    <n v="609740"/>
    <x v="125"/>
    <s v="Wells HS"/>
    <x v="11"/>
    <s v="14.8"/>
    <s v=""/>
  </r>
  <r>
    <n v="1640"/>
    <n v="609740"/>
    <x v="125"/>
    <s v="Wells HS"/>
    <x v="11"/>
    <s v="14.8"/>
    <s v=""/>
  </r>
  <r>
    <n v="1640"/>
    <n v="609740"/>
    <x v="125"/>
    <s v="Wells HS"/>
    <x v="11"/>
    <s v="14.8"/>
    <s v=""/>
  </r>
  <r>
    <n v="1640"/>
    <n v="609740"/>
    <x v="125"/>
    <s v="Wells HS"/>
    <x v="15"/>
    <s v="14.8"/>
    <s v=""/>
  </r>
  <r>
    <n v="1640"/>
    <n v="609740"/>
    <x v="125"/>
    <s v="Wells HS"/>
    <x v="15"/>
    <s v="14.8"/>
    <s v=""/>
  </r>
  <r>
    <n v="1640"/>
    <n v="609740"/>
    <x v="125"/>
    <s v="Wells HS"/>
    <x v="16"/>
    <s v="14.8"/>
    <s v=""/>
  </r>
  <r>
    <n v="4460"/>
    <n v="610392"/>
    <x v="126"/>
    <s v="World Language HS"/>
    <x v="1"/>
    <s v="16.8"/>
    <s v="Performance"/>
  </r>
  <r>
    <n v="4460"/>
    <n v="610392"/>
    <x v="126"/>
    <s v="World Language HS"/>
    <x v="2"/>
    <s v="16.8"/>
    <s v="Performance"/>
  </r>
  <r>
    <n v="4460"/>
    <n v="610392"/>
    <x v="126"/>
    <s v="World Language HS"/>
    <x v="2"/>
    <s v="16.8"/>
    <s v="Performance"/>
  </r>
  <r>
    <n v="4460"/>
    <n v="610392"/>
    <x v="126"/>
    <s v="World Language HS"/>
    <x v="2"/>
    <s v="16.8"/>
    <s v="Performance"/>
  </r>
  <r>
    <n v="4460"/>
    <n v="610392"/>
    <x v="126"/>
    <s v="World Language HS"/>
    <x v="3"/>
    <s v="16.8"/>
    <s v="Performance"/>
  </r>
  <r>
    <n v="4460"/>
    <n v="610392"/>
    <x v="126"/>
    <s v="World Language HS"/>
    <x v="3"/>
    <s v="16.8"/>
    <s v="Performance"/>
  </r>
  <r>
    <n v="4460"/>
    <n v="610392"/>
    <x v="126"/>
    <s v="World Language HS"/>
    <x v="3"/>
    <s v="16.8"/>
    <s v="Performance"/>
  </r>
  <r>
    <n v="4460"/>
    <n v="610392"/>
    <x v="126"/>
    <s v="World Language HS"/>
    <x v="3"/>
    <s v="16.8"/>
    <s v="Performance"/>
  </r>
  <r>
    <n v="4460"/>
    <n v="610392"/>
    <x v="126"/>
    <s v="World Language HS"/>
    <x v="3"/>
    <s v="16.8"/>
    <s v="Performance"/>
  </r>
  <r>
    <n v="4460"/>
    <n v="610392"/>
    <x v="126"/>
    <s v="World Language HS"/>
    <x v="3"/>
    <s v="16.8"/>
    <s v="Performance"/>
  </r>
  <r>
    <n v="4460"/>
    <n v="610392"/>
    <x v="126"/>
    <s v="World Language HS"/>
    <x v="3"/>
    <s v="16.8"/>
    <s v="Performance"/>
  </r>
  <r>
    <n v="4460"/>
    <n v="610392"/>
    <x v="126"/>
    <s v="World Language HS"/>
    <x v="3"/>
    <s v="16.8"/>
    <s v="Performance"/>
  </r>
  <r>
    <n v="4460"/>
    <n v="610392"/>
    <x v="126"/>
    <s v="World Language HS"/>
    <x v="4"/>
    <s v="16.8"/>
    <s v="Performance"/>
  </r>
  <r>
    <n v="4460"/>
    <n v="610392"/>
    <x v="126"/>
    <s v="World Language HS"/>
    <x v="4"/>
    <s v="16.8"/>
    <s v="Performance"/>
  </r>
  <r>
    <n v="4460"/>
    <n v="610392"/>
    <x v="126"/>
    <s v="World Language HS"/>
    <x v="4"/>
    <s v="16.8"/>
    <s v="Performance"/>
  </r>
  <r>
    <n v="4460"/>
    <n v="610392"/>
    <x v="126"/>
    <s v="World Language HS"/>
    <x v="4"/>
    <s v="16.8"/>
    <s v="Performance"/>
  </r>
  <r>
    <n v="4460"/>
    <n v="610392"/>
    <x v="126"/>
    <s v="World Language HS"/>
    <x v="5"/>
    <s v="16.8"/>
    <s v="Performance"/>
  </r>
  <r>
    <n v="4460"/>
    <n v="610392"/>
    <x v="126"/>
    <s v="World Language HS"/>
    <x v="5"/>
    <s v="16.8"/>
    <s v="Performance"/>
  </r>
  <r>
    <n v="4460"/>
    <n v="610392"/>
    <x v="126"/>
    <s v="World Language HS"/>
    <x v="5"/>
    <s v="16.8"/>
    <s v="Performance"/>
  </r>
  <r>
    <n v="4460"/>
    <n v="610392"/>
    <x v="126"/>
    <s v="World Language HS"/>
    <x v="5"/>
    <s v="16.8"/>
    <s v="Performance"/>
  </r>
  <r>
    <n v="4460"/>
    <n v="610392"/>
    <x v="126"/>
    <s v="World Language HS"/>
    <x v="5"/>
    <s v="16.8"/>
    <s v="Performance"/>
  </r>
  <r>
    <n v="4460"/>
    <n v="610392"/>
    <x v="126"/>
    <s v="World Language HS"/>
    <x v="5"/>
    <s v="16.8"/>
    <s v="Performance"/>
  </r>
  <r>
    <n v="4460"/>
    <n v="610392"/>
    <x v="126"/>
    <s v="World Language HS"/>
    <x v="5"/>
    <s v="16.8"/>
    <s v="Performance"/>
  </r>
  <r>
    <n v="4460"/>
    <n v="610392"/>
    <x v="126"/>
    <s v="World Language HS"/>
    <x v="5"/>
    <s v="16.8"/>
    <s v="Performance"/>
  </r>
  <r>
    <n v="4460"/>
    <n v="610392"/>
    <x v="126"/>
    <s v="World Language HS"/>
    <x v="5"/>
    <s v="16.8"/>
    <s v="Performance"/>
  </r>
  <r>
    <n v="4460"/>
    <n v="610392"/>
    <x v="126"/>
    <s v="World Language HS"/>
    <x v="5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6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7"/>
    <s v="16.8"/>
    <s v="Performance"/>
  </r>
  <r>
    <n v="4460"/>
    <n v="610392"/>
    <x v="126"/>
    <s v="World Language HS"/>
    <x v="8"/>
    <s v="16.8"/>
    <s v="Performance"/>
  </r>
  <r>
    <n v="4460"/>
    <n v="610392"/>
    <x v="126"/>
    <s v="World Language HS"/>
    <x v="8"/>
    <s v="16.8"/>
    <s v="Performance"/>
  </r>
  <r>
    <n v="4460"/>
    <n v="610392"/>
    <x v="126"/>
    <s v="World Language HS"/>
    <x v="8"/>
    <s v="16.8"/>
    <s v="Performance"/>
  </r>
  <r>
    <n v="4460"/>
    <n v="610392"/>
    <x v="126"/>
    <s v="World Language HS"/>
    <x v="8"/>
    <s v="16.8"/>
    <s v="Performance"/>
  </r>
  <r>
    <n v="4460"/>
    <n v="610392"/>
    <x v="126"/>
    <s v="World Language HS"/>
    <x v="8"/>
    <s v="16.8"/>
    <s v="Performance"/>
  </r>
  <r>
    <n v="4460"/>
    <n v="610392"/>
    <x v="126"/>
    <s v="World Language HS"/>
    <x v="8"/>
    <s v="16.8"/>
    <s v="Performance"/>
  </r>
  <r>
    <n v="4460"/>
    <n v="610392"/>
    <x v="126"/>
    <s v="World Language HS"/>
    <x v="8"/>
    <s v="16.8"/>
    <s v="Performance"/>
  </r>
  <r>
    <n v="4460"/>
    <n v="610392"/>
    <x v="126"/>
    <s v="World Language HS"/>
    <x v="8"/>
    <s v="16.8"/>
    <s v="Performance"/>
  </r>
  <r>
    <n v="4460"/>
    <n v="610392"/>
    <x v="126"/>
    <s v="World Language HS"/>
    <x v="8"/>
    <s v="16.8"/>
    <s v="Performance"/>
  </r>
  <r>
    <n v="4460"/>
    <n v="610392"/>
    <x v="126"/>
    <s v="World Language HS"/>
    <x v="8"/>
    <s v="16.8"/>
    <s v="Performance"/>
  </r>
  <r>
    <n v="4460"/>
    <n v="610392"/>
    <x v="126"/>
    <s v="World Language HS"/>
    <x v="8"/>
    <s v="16.8"/>
    <s v="Performance"/>
  </r>
  <r>
    <n v="4460"/>
    <n v="610392"/>
    <x v="126"/>
    <s v="World Language HS"/>
    <x v="8"/>
    <s v="16.8"/>
    <s v="Performance"/>
  </r>
  <r>
    <n v="4460"/>
    <n v="610392"/>
    <x v="126"/>
    <s v="World Language HS"/>
    <x v="8"/>
    <s v="16.8"/>
    <s v="Performance"/>
  </r>
  <r>
    <n v="4460"/>
    <n v="610392"/>
    <x v="126"/>
    <s v="World Language HS"/>
    <x v="8"/>
    <s v="16.8"/>
    <s v="Performance"/>
  </r>
  <r>
    <n v="4460"/>
    <n v="610392"/>
    <x v="126"/>
    <s v="World Language HS"/>
    <x v="9"/>
    <s v="16.8"/>
    <s v="Performance"/>
  </r>
  <r>
    <n v="4460"/>
    <n v="610392"/>
    <x v="126"/>
    <s v="World Language HS"/>
    <x v="9"/>
    <s v="16.8"/>
    <s v="Performance"/>
  </r>
  <r>
    <n v="4460"/>
    <n v="610392"/>
    <x v="126"/>
    <s v="World Language HS"/>
    <x v="9"/>
    <s v="16.8"/>
    <s v="Performance"/>
  </r>
  <r>
    <n v="4460"/>
    <n v="610392"/>
    <x v="126"/>
    <s v="World Language HS"/>
    <x v="9"/>
    <s v="16.8"/>
    <s v="Performance"/>
  </r>
  <r>
    <n v="4460"/>
    <n v="610392"/>
    <x v="126"/>
    <s v="World Language HS"/>
    <x v="9"/>
    <s v="16.8"/>
    <s v="Performance"/>
  </r>
  <r>
    <n v="4460"/>
    <n v="610392"/>
    <x v="126"/>
    <s v="World Language HS"/>
    <x v="9"/>
    <s v="16.8"/>
    <s v="Performance"/>
  </r>
  <r>
    <n v="4460"/>
    <n v="610392"/>
    <x v="126"/>
    <s v="World Language HS"/>
    <x v="9"/>
    <s v="16.8"/>
    <s v="Performance"/>
  </r>
  <r>
    <n v="4460"/>
    <n v="610392"/>
    <x v="126"/>
    <s v="World Language HS"/>
    <x v="9"/>
    <s v="16.8"/>
    <s v="Performance"/>
  </r>
  <r>
    <n v="4460"/>
    <n v="610392"/>
    <x v="126"/>
    <s v="World Language HS"/>
    <x v="9"/>
    <s v="16.8"/>
    <s v="Performance"/>
  </r>
  <r>
    <n v="4460"/>
    <n v="610392"/>
    <x v="126"/>
    <s v="World Language HS"/>
    <x v="9"/>
    <s v="16.8"/>
    <s v="Performance"/>
  </r>
  <r>
    <n v="4460"/>
    <n v="610392"/>
    <x v="126"/>
    <s v="World Language HS"/>
    <x v="9"/>
    <s v="16.8"/>
    <s v="Performance"/>
  </r>
  <r>
    <n v="4460"/>
    <n v="610392"/>
    <x v="126"/>
    <s v="World Language HS"/>
    <x v="9"/>
    <s v="16.8"/>
    <s v="Performance"/>
  </r>
  <r>
    <n v="4460"/>
    <n v="610392"/>
    <x v="126"/>
    <s v="World Language HS"/>
    <x v="9"/>
    <s v="16.8"/>
    <s v="Performance"/>
  </r>
  <r>
    <n v="4460"/>
    <n v="610392"/>
    <x v="126"/>
    <s v="World Language HS"/>
    <x v="10"/>
    <s v="16.8"/>
    <s v="Performance"/>
  </r>
  <r>
    <n v="4460"/>
    <n v="610392"/>
    <x v="126"/>
    <s v="World Language HS"/>
    <x v="10"/>
    <s v="16.8"/>
    <s v="Performance"/>
  </r>
  <r>
    <n v="4460"/>
    <n v="610392"/>
    <x v="126"/>
    <s v="World Language HS"/>
    <x v="10"/>
    <s v="16.8"/>
    <s v="Performance"/>
  </r>
  <r>
    <n v="4460"/>
    <n v="610392"/>
    <x v="126"/>
    <s v="World Language HS"/>
    <x v="10"/>
    <s v="16.8"/>
    <s v="Performance"/>
  </r>
  <r>
    <n v="4460"/>
    <n v="610392"/>
    <x v="126"/>
    <s v="World Language HS"/>
    <x v="10"/>
    <s v="16.8"/>
    <s v="Performance"/>
  </r>
  <r>
    <n v="4460"/>
    <n v="610392"/>
    <x v="126"/>
    <s v="World Language HS"/>
    <x v="10"/>
    <s v="16.8"/>
    <s v="Performance"/>
  </r>
  <r>
    <n v="4460"/>
    <n v="610392"/>
    <x v="126"/>
    <s v="World Language HS"/>
    <x v="10"/>
    <s v="16.8"/>
    <s v="Performance"/>
  </r>
  <r>
    <n v="4460"/>
    <n v="610392"/>
    <x v="126"/>
    <s v="World Language HS"/>
    <x v="10"/>
    <s v="16.8"/>
    <s v="Performance"/>
  </r>
  <r>
    <n v="4460"/>
    <n v="610392"/>
    <x v="126"/>
    <s v="World Language HS"/>
    <x v="11"/>
    <s v="16.8"/>
    <s v="Performance"/>
  </r>
  <r>
    <n v="4460"/>
    <n v="610392"/>
    <x v="126"/>
    <s v="World Language HS"/>
    <x v="11"/>
    <s v="16.8"/>
    <s v="Performance"/>
  </r>
  <r>
    <n v="2490"/>
    <n v="400087"/>
    <x v="127"/>
    <s v="Yng Women Ldrshp Chrt"/>
    <x v="12"/>
    <s v="16.2"/>
    <s v="Charter"/>
  </r>
  <r>
    <n v="2490"/>
    <n v="400087"/>
    <x v="127"/>
    <s v="Yng Women Ldrshp Chrt"/>
    <x v="13"/>
    <s v="16.2"/>
    <s v="Charter"/>
  </r>
  <r>
    <n v="2490"/>
    <n v="400087"/>
    <x v="127"/>
    <s v="Yng Women Ldrshp Chrt"/>
    <x v="0"/>
    <s v="16.2"/>
    <s v="Charter"/>
  </r>
  <r>
    <n v="2490"/>
    <n v="400087"/>
    <x v="127"/>
    <s v="Yng Women Ldrshp Chrt"/>
    <x v="1"/>
    <s v="16.2"/>
    <s v="Charter"/>
  </r>
  <r>
    <n v="2490"/>
    <n v="400087"/>
    <x v="127"/>
    <s v="Yng Women Ldrshp Chrt"/>
    <x v="1"/>
    <s v="16.2"/>
    <s v="Charter"/>
  </r>
  <r>
    <n v="2490"/>
    <n v="400087"/>
    <x v="127"/>
    <s v="Yng Women Ldrshp Chrt"/>
    <x v="1"/>
    <s v="16.2"/>
    <s v="Charter"/>
  </r>
  <r>
    <n v="2490"/>
    <n v="400087"/>
    <x v="127"/>
    <s v="Yng Women Ldrshp Chrt"/>
    <x v="2"/>
    <s v="16.2"/>
    <s v="Charter"/>
  </r>
  <r>
    <n v="2490"/>
    <n v="400087"/>
    <x v="127"/>
    <s v="Yng Women Ldrshp Chrt"/>
    <x v="2"/>
    <s v="16.2"/>
    <s v="Charter"/>
  </r>
  <r>
    <n v="2490"/>
    <n v="400087"/>
    <x v="127"/>
    <s v="Yng Women Ldrshp Chrt"/>
    <x v="2"/>
    <s v="16.2"/>
    <s v="Charter"/>
  </r>
  <r>
    <n v="2490"/>
    <n v="400087"/>
    <x v="127"/>
    <s v="Yng Women Ldrshp Chrt"/>
    <x v="3"/>
    <s v="16.2"/>
    <s v="Charter"/>
  </r>
  <r>
    <n v="2490"/>
    <n v="400087"/>
    <x v="127"/>
    <s v="Yng Women Ldrshp Chrt"/>
    <x v="3"/>
    <s v="16.2"/>
    <s v="Charter"/>
  </r>
  <r>
    <n v="2490"/>
    <n v="400087"/>
    <x v="127"/>
    <s v="Yng Women Ldrshp Chrt"/>
    <x v="3"/>
    <s v="16.2"/>
    <s v="Charter"/>
  </r>
  <r>
    <n v="2490"/>
    <n v="400087"/>
    <x v="127"/>
    <s v="Yng Women Ldrshp Chrt"/>
    <x v="3"/>
    <s v="16.2"/>
    <s v="Charter"/>
  </r>
  <r>
    <n v="2490"/>
    <n v="400087"/>
    <x v="127"/>
    <s v="Yng Women Ldrshp Chrt"/>
    <x v="3"/>
    <s v="16.2"/>
    <s v="Charter"/>
  </r>
  <r>
    <n v="2490"/>
    <n v="400087"/>
    <x v="127"/>
    <s v="Yng Women Ldrshp Chrt"/>
    <x v="3"/>
    <s v="16.2"/>
    <s v="Charter"/>
  </r>
  <r>
    <n v="2490"/>
    <n v="400087"/>
    <x v="127"/>
    <s v="Yng Women Ldrshp Chrt"/>
    <x v="3"/>
    <s v="16.2"/>
    <s v="Charter"/>
  </r>
  <r>
    <n v="2490"/>
    <n v="400087"/>
    <x v="127"/>
    <s v="Yng Women Ldrshp Chrt"/>
    <x v="3"/>
    <s v="16.2"/>
    <s v="Charter"/>
  </r>
  <r>
    <n v="2490"/>
    <n v="400087"/>
    <x v="127"/>
    <s v="Yng Women Ldrshp Chrt"/>
    <x v="4"/>
    <s v="16.2"/>
    <s v="Charter"/>
  </r>
  <r>
    <n v="2490"/>
    <n v="400087"/>
    <x v="127"/>
    <s v="Yng Women Ldrshp Chrt"/>
    <x v="4"/>
    <s v="16.2"/>
    <s v="Charter"/>
  </r>
  <r>
    <n v="2490"/>
    <n v="400087"/>
    <x v="127"/>
    <s v="Yng Women Ldrshp Chrt"/>
    <x v="4"/>
    <s v="16.2"/>
    <s v="Charter"/>
  </r>
  <r>
    <n v="2490"/>
    <n v="400087"/>
    <x v="127"/>
    <s v="Yng Women Ldrshp Chrt"/>
    <x v="4"/>
    <s v="16.2"/>
    <s v="Charter"/>
  </r>
  <r>
    <n v="2490"/>
    <n v="400087"/>
    <x v="127"/>
    <s v="Yng Women Ldrshp Chrt"/>
    <x v="4"/>
    <s v="16.2"/>
    <s v="Charter"/>
  </r>
  <r>
    <n v="2490"/>
    <n v="400087"/>
    <x v="127"/>
    <s v="Yng Women Ldrshp Chrt"/>
    <x v="4"/>
    <s v="16.2"/>
    <s v="Charter"/>
  </r>
  <r>
    <n v="2490"/>
    <n v="400087"/>
    <x v="127"/>
    <s v="Yng Women Ldrshp Chrt"/>
    <x v="4"/>
    <s v="16.2"/>
    <s v="Charter"/>
  </r>
  <r>
    <n v="2490"/>
    <n v="400087"/>
    <x v="127"/>
    <s v="Yng Women Ldrshp Chrt"/>
    <x v="4"/>
    <s v="16.2"/>
    <s v="Charter"/>
  </r>
  <r>
    <n v="2490"/>
    <n v="400087"/>
    <x v="127"/>
    <s v="Yng Women Ldrshp Chrt"/>
    <x v="4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5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6"/>
    <s v="16.2"/>
    <s v="Charter"/>
  </r>
  <r>
    <n v="2490"/>
    <n v="400087"/>
    <x v="127"/>
    <s v="Yng Women Ldrshp Chrt"/>
    <x v="7"/>
    <s v="16.2"/>
    <s v="Charter"/>
  </r>
  <r>
    <n v="2490"/>
    <n v="400087"/>
    <x v="127"/>
    <s v="Yng Women Ldrshp Chrt"/>
    <x v="7"/>
    <s v="16.2"/>
    <s v="Charter"/>
  </r>
  <r>
    <n v="2490"/>
    <n v="400087"/>
    <x v="127"/>
    <s v="Yng Women Ldrshp Chrt"/>
    <x v="7"/>
    <s v="16.2"/>
    <s v="Charter"/>
  </r>
  <r>
    <n v="2490"/>
    <n v="400087"/>
    <x v="127"/>
    <s v="Yng Women Ldrshp Chrt"/>
    <x v="7"/>
    <s v="16.2"/>
    <s v="Charter"/>
  </r>
  <r>
    <n v="2490"/>
    <n v="400087"/>
    <x v="127"/>
    <s v="Yng Women Ldrshp Chrt"/>
    <x v="7"/>
    <s v="16.2"/>
    <s v="Charter"/>
  </r>
  <r>
    <n v="2490"/>
    <n v="400087"/>
    <x v="127"/>
    <s v="Yng Women Ldrshp Chrt"/>
    <x v="7"/>
    <s v="16.2"/>
    <s v="Charter"/>
  </r>
  <r>
    <n v="2490"/>
    <n v="400087"/>
    <x v="127"/>
    <s v="Yng Women Ldrshp Chrt"/>
    <x v="7"/>
    <s v="16.2"/>
    <s v="Charter"/>
  </r>
  <r>
    <n v="2490"/>
    <n v="400087"/>
    <x v="127"/>
    <s v="Yng Women Ldrshp Chrt"/>
    <x v="7"/>
    <s v="16.2"/>
    <s v="Charter"/>
  </r>
  <r>
    <n v="2490"/>
    <n v="400087"/>
    <x v="127"/>
    <s v="Yng Women Ldrshp Chrt"/>
    <x v="7"/>
    <s v="16.2"/>
    <s v="Charter"/>
  </r>
  <r>
    <n v="2490"/>
    <n v="400087"/>
    <x v="127"/>
    <s v="Yng Women Ldrshp Chrt"/>
    <x v="7"/>
    <s v="16.2"/>
    <s v="Charter"/>
  </r>
  <r>
    <n v="2490"/>
    <n v="400087"/>
    <x v="127"/>
    <s v="Yng Women Ldrshp Chrt"/>
    <x v="8"/>
    <s v="16.2"/>
    <s v="Charter"/>
  </r>
  <r>
    <n v="2490"/>
    <n v="400087"/>
    <x v="127"/>
    <s v="Yng Women Ldrshp Chrt"/>
    <x v="8"/>
    <s v="16.2"/>
    <s v="Charter"/>
  </r>
  <r>
    <n v="2490"/>
    <n v="400087"/>
    <x v="127"/>
    <s v="Yng Women Ldrshp Chrt"/>
    <x v="8"/>
    <s v="16.2"/>
    <s v="Charter"/>
  </r>
  <r>
    <n v="2490"/>
    <n v="400087"/>
    <x v="127"/>
    <s v="Yng Women Ldrshp Chrt"/>
    <x v="8"/>
    <s v="16.2"/>
    <s v="Charter"/>
  </r>
  <r>
    <n v="2490"/>
    <n v="400087"/>
    <x v="127"/>
    <s v="Yng Women Ldrshp Chrt"/>
    <x v="8"/>
    <s v="16.2"/>
    <s v="Charter"/>
  </r>
  <r>
    <n v="2490"/>
    <n v="400087"/>
    <x v="127"/>
    <s v="Yng Women Ldrshp Chrt"/>
    <x v="8"/>
    <s v="16.2"/>
    <s v="Charter"/>
  </r>
  <r>
    <n v="2490"/>
    <n v="400087"/>
    <x v="127"/>
    <s v="Yng Women Ldrshp Chrt"/>
    <x v="8"/>
    <s v="16.2"/>
    <s v="Charter"/>
  </r>
  <r>
    <n v="2490"/>
    <n v="400087"/>
    <x v="127"/>
    <s v="Yng Women Ldrshp Chrt"/>
    <x v="8"/>
    <s v="16.2"/>
    <s v="Charter"/>
  </r>
  <r>
    <n v="2490"/>
    <n v="400087"/>
    <x v="127"/>
    <s v="Yng Women Ldrshp Chrt"/>
    <x v="8"/>
    <s v="16.2"/>
    <s v="Charter"/>
  </r>
  <r>
    <n v="2490"/>
    <n v="400087"/>
    <x v="127"/>
    <s v="Yng Women Ldrshp Chrt"/>
    <x v="9"/>
    <s v="16.2"/>
    <s v="Charter"/>
  </r>
  <r>
    <n v="2490"/>
    <n v="400087"/>
    <x v="127"/>
    <s v="Yng Women Ldrshp Chrt"/>
    <x v="9"/>
    <s v="16.2"/>
    <s v="Charter"/>
  </r>
  <r>
    <n v="2490"/>
    <n v="400087"/>
    <x v="127"/>
    <s v="Yng Women Ldrshp Chrt"/>
    <x v="9"/>
    <s v="16.2"/>
    <s v="Charter"/>
  </r>
  <r>
    <n v="2490"/>
    <n v="400087"/>
    <x v="127"/>
    <s v="Yng Women Ldrshp Chrt"/>
    <x v="9"/>
    <s v="16.2"/>
    <s v="Charter"/>
  </r>
  <r>
    <n v="2490"/>
    <n v="400087"/>
    <x v="127"/>
    <s v="Yng Women Ldrshp Chrt"/>
    <x v="9"/>
    <s v="16.2"/>
    <s v="Charter"/>
  </r>
  <r>
    <n v="2490"/>
    <n v="400087"/>
    <x v="127"/>
    <s v="Yng Women Ldrshp Chrt"/>
    <x v="9"/>
    <s v="16.2"/>
    <s v="Charter"/>
  </r>
  <r>
    <n v="2490"/>
    <n v="400087"/>
    <x v="127"/>
    <s v="Yng Women Ldrshp Chrt"/>
    <x v="9"/>
    <s v="16.2"/>
    <s v="Charter"/>
  </r>
  <r>
    <n v="2490"/>
    <n v="400087"/>
    <x v="127"/>
    <s v="Yng Women Ldrshp Chrt"/>
    <x v="9"/>
    <s v="16.2"/>
    <s v="Charter"/>
  </r>
  <r>
    <n v="2490"/>
    <n v="400087"/>
    <x v="127"/>
    <s v="Yng Women Ldrshp Chrt"/>
    <x v="9"/>
    <s v="16.2"/>
    <s v="Charter"/>
  </r>
  <r>
    <n v="2490"/>
    <n v="400087"/>
    <x v="127"/>
    <s v="Yng Women Ldrshp Chrt"/>
    <x v="11"/>
    <s v="16.2"/>
    <s v="Charter"/>
  </r>
  <r>
    <n v="2490"/>
    <n v="400087"/>
    <x v="127"/>
    <s v="Yng Women Ldrshp Chrt"/>
    <x v="11"/>
    <s v="16.2"/>
    <s v="Charter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20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7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4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2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13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0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1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2"/>
    <s v="27.3"/>
    <s v="Selective Enrollment"/>
  </r>
  <r>
    <n v="1810"/>
    <n v="609755"/>
    <x v="128"/>
    <s v="Young Magnet HS"/>
    <x v="3"/>
    <s v="27.3"/>
    <s v="Selective Enrollment"/>
  </r>
  <r>
    <n v="1810"/>
    <n v="609755"/>
    <x v="128"/>
    <s v="Young Magnet HS"/>
    <x v="3"/>
    <s v="27.3"/>
    <s v="Selective Enrollment"/>
  </r>
  <r>
    <n v="1810"/>
    <n v="609755"/>
    <x v="128"/>
    <s v="Young Magnet HS"/>
    <x v="3"/>
    <s v="27.3"/>
    <s v="Selective Enrollment"/>
  </r>
  <r>
    <n v="1810"/>
    <n v="609755"/>
    <x v="128"/>
    <s v="Young Magnet HS"/>
    <x v="3"/>
    <s v="27.3"/>
    <s v="Selective Enrollment"/>
  </r>
  <r>
    <n v="1810"/>
    <n v="609755"/>
    <x v="128"/>
    <s v="Young Magnet HS"/>
    <x v="3"/>
    <s v="27.3"/>
    <s v="Selective Enrollment"/>
  </r>
  <r>
    <n v="1810"/>
    <n v="609755"/>
    <x v="128"/>
    <s v="Young Magnet HS"/>
    <x v="3"/>
    <s v="27.3"/>
    <s v="Selective Enrollment"/>
  </r>
  <r>
    <n v="1810"/>
    <n v="609755"/>
    <x v="128"/>
    <s v="Young Magnet HS"/>
    <x v="3"/>
    <s v="27.3"/>
    <s v="Selective Enrollment"/>
  </r>
  <r>
    <n v="1810"/>
    <n v="609755"/>
    <x v="128"/>
    <s v="Young Magnet HS"/>
    <x v="3"/>
    <s v="27.3"/>
    <s v="Selective Enrollment"/>
  </r>
  <r>
    <n v="1810"/>
    <n v="609755"/>
    <x v="128"/>
    <s v="Young Magnet HS"/>
    <x v="3"/>
    <s v="27.3"/>
    <s v="Selective Enrollment"/>
  </r>
  <r>
    <n v="1810"/>
    <n v="609755"/>
    <x v="128"/>
    <s v="Young Magnet HS"/>
    <x v="3"/>
    <s v="27.3"/>
    <s v="Selective Enrollment"/>
  </r>
  <r>
    <n v="1810"/>
    <n v="609755"/>
    <x v="128"/>
    <s v="Young Magnet HS"/>
    <x v="3"/>
    <s v="27.3"/>
    <s v="Selective Enrollment"/>
  </r>
  <r>
    <n v="1810"/>
    <n v="609755"/>
    <x v="128"/>
    <s v="Young Magnet HS"/>
    <x v="3"/>
    <s v="27.3"/>
    <s v="Selective Enrollment"/>
  </r>
  <r>
    <n v="1810"/>
    <n v="609755"/>
    <x v="128"/>
    <s v="Young Magnet HS"/>
    <x v="4"/>
    <s v="27.3"/>
    <s v="Selective Enrollment"/>
  </r>
  <r>
    <n v="1810"/>
    <n v="609755"/>
    <x v="128"/>
    <s v="Young Magnet HS"/>
    <x v="4"/>
    <s v="27.3"/>
    <s v="Selective Enrollment"/>
  </r>
  <r>
    <n v="1810"/>
    <n v="609755"/>
    <x v="128"/>
    <s v="Young Magnet HS"/>
    <x v="4"/>
    <s v="27.3"/>
    <s v="Selective Enrollment"/>
  </r>
  <r>
    <n v="1810"/>
    <n v="609755"/>
    <x v="128"/>
    <s v="Young Magnet HS"/>
    <x v="4"/>
    <s v="27.3"/>
    <s v="Selective Enrollment"/>
  </r>
  <r>
    <n v="1810"/>
    <n v="609755"/>
    <x v="128"/>
    <s v="Young Magnet HS"/>
    <x v="4"/>
    <s v="27.3"/>
    <s v="Selective Enrollment"/>
  </r>
  <r>
    <n v="1810"/>
    <n v="609755"/>
    <x v="128"/>
    <s v="Young Magnet HS"/>
    <x v="4"/>
    <s v="27.3"/>
    <s v="Selective Enrollment"/>
  </r>
  <r>
    <n v="1810"/>
    <n v="609755"/>
    <x v="128"/>
    <s v="Young Magnet HS"/>
    <x v="4"/>
    <s v="27.3"/>
    <s v="Selective Enrollment"/>
  </r>
  <r>
    <n v="1810"/>
    <n v="609755"/>
    <x v="128"/>
    <s v="Young Magnet HS"/>
    <x v="4"/>
    <s v="27.3"/>
    <s v="Selective Enrollment"/>
  </r>
  <r>
    <n v="1810"/>
    <n v="609755"/>
    <x v="128"/>
    <s v="Young Magnet HS"/>
    <x v="4"/>
    <s v="27.3"/>
    <s v="Selective Enrollment"/>
  </r>
  <r>
    <n v="1810"/>
    <n v="609755"/>
    <x v="128"/>
    <s v="Young Magnet HS"/>
    <x v="4"/>
    <s v="27.3"/>
    <s v="Selective Enrollment"/>
  </r>
  <r>
    <n v="1810"/>
    <n v="609755"/>
    <x v="128"/>
    <s v="Young Magnet HS"/>
    <x v="4"/>
    <s v="27.3"/>
    <s v="Selective Enrollment"/>
  </r>
  <r>
    <n v="1810"/>
    <n v="609755"/>
    <x v="128"/>
    <s v="Young Magnet HS"/>
    <x v="5"/>
    <s v="27.3"/>
    <s v="Selective Enrollment"/>
  </r>
  <r>
    <n v="1810"/>
    <n v="609755"/>
    <x v="128"/>
    <s v="Young Magnet HS"/>
    <x v="5"/>
    <s v="27.3"/>
    <s v="Selective Enrollment"/>
  </r>
  <r>
    <n v="1810"/>
    <n v="609755"/>
    <x v="128"/>
    <s v="Young Magnet HS"/>
    <x v="5"/>
    <s v="27.3"/>
    <s v="Selective Enrollment"/>
  </r>
  <r>
    <n v="1810"/>
    <n v="609755"/>
    <x v="128"/>
    <s v="Young Magnet HS"/>
    <x v="5"/>
    <s v="27.3"/>
    <s v="Selective Enrollment"/>
  </r>
  <r>
    <n v="1810"/>
    <n v="609755"/>
    <x v="128"/>
    <s v="Young Magnet HS"/>
    <x v="5"/>
    <s v="27.3"/>
    <s v="Selective Enrollment"/>
  </r>
  <r>
    <n v="1810"/>
    <n v="609755"/>
    <x v="128"/>
    <s v="Young Magnet HS"/>
    <x v="5"/>
    <s v="27.3"/>
    <s v="Selective Enrollment"/>
  </r>
  <r>
    <n v="1810"/>
    <n v="609755"/>
    <x v="128"/>
    <s v="Young Magnet HS"/>
    <x v="7"/>
    <s v="27.3"/>
    <s v="Selective Enrollment"/>
  </r>
  <r>
    <n v="1810"/>
    <n v="609755"/>
    <x v="128"/>
    <s v="Young Magnet HS"/>
    <x v="7"/>
    <s v="27.3"/>
    <s v="Selective Enrollment"/>
  </r>
  <r>
    <n v="1810"/>
    <n v="609755"/>
    <x v="128"/>
    <s v="Young Magnet HS"/>
    <x v="7"/>
    <s v="27.3"/>
    <s v="Selective Enrollment"/>
  </r>
  <r>
    <n v="1810"/>
    <n v="609755"/>
    <x v="128"/>
    <s v="Young Magnet HS"/>
    <x v="8"/>
    <s v="27.3"/>
    <s v="Selective Enrollment"/>
  </r>
  <r>
    <n v="1810"/>
    <n v="609755"/>
    <x v="128"/>
    <s v="Young Magnet HS"/>
    <x v="9"/>
    <s v="27.3"/>
    <s v="Selective Enrollment"/>
  </r>
  <r>
    <n v="1810"/>
    <n v="609755"/>
    <x v="128"/>
    <s v="Young Magnet HS"/>
    <x v="9"/>
    <s v="27.3"/>
    <s v="Selective Enrollment"/>
  </r>
  <r>
    <n v="1810"/>
    <n v="609755"/>
    <x v="128"/>
    <s v="Young Magnet HS"/>
    <x v="9"/>
    <s v="27.3"/>
    <s v="Selective Enrollment"/>
  </r>
  <r>
    <n v="1810"/>
    <n v="609755"/>
    <x v="128"/>
    <s v="Young Magnet HS"/>
    <x v="9"/>
    <s v="27.3"/>
    <s v="Selective Enrollment"/>
  </r>
  <r>
    <n v="1810"/>
    <n v="609755"/>
    <x v="128"/>
    <s v="Young Magnet HS"/>
    <x v="10"/>
    <s v="27.3"/>
    <s v="Selective Enrollment"/>
  </r>
  <r>
    <n v="1810"/>
    <n v="609755"/>
    <x v="128"/>
    <s v="Young Magnet HS"/>
    <x v="10"/>
    <s v="27.3"/>
    <s v="Selective Enrollment"/>
  </r>
  <r>
    <n v="1810"/>
    <n v="609755"/>
    <x v="128"/>
    <s v="Young Magnet HS"/>
    <x v="11"/>
    <s v="27.3"/>
    <s v="Selective Enrollment"/>
  </r>
  <r>
    <m/>
    <m/>
    <x v="129"/>
    <m/>
    <x v="2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Y135" firstHeaderRow="1" firstDataRow="2" firstDataCol="1"/>
  <pivotFields count="7">
    <pivotField showAll="0"/>
    <pivotField showAll="0"/>
    <pivotField axis="axisRow" showAll="0">
      <items count="1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t="default"/>
      </items>
    </pivotField>
    <pivotField showAll="0"/>
    <pivotField axis="axisCol" dataField="1" showAll="0">
      <items count="24">
        <item x="21"/>
        <item x="18"/>
        <item x="19"/>
        <item x="16"/>
        <item x="15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3"/>
        <item x="12"/>
        <item x="14"/>
        <item x="17"/>
        <item x="20"/>
        <item x="22"/>
        <item t="default"/>
      </items>
    </pivotField>
    <pivotField showAll="0"/>
    <pivotField showAll="0"/>
  </pivotFields>
  <rowFields count="1">
    <field x="2"/>
  </rowFields>
  <rowItems count="1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 t="grand">
      <x/>
    </i>
  </rowItems>
  <colFields count="1">
    <field x="4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dataFields count="1">
    <dataField name="Count of EXPLORE Composite Scale Scor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tabSelected="1" zoomScale="90" zoomScaleNormal="90" workbookViewId="0">
      <pane ySplit="1" topLeftCell="A2" activePane="bottomLeft" state="frozen"/>
      <selection pane="bottomLeft" activeCell="A133" sqref="A133:XFD133"/>
    </sheetView>
  </sheetViews>
  <sheetFormatPr defaultRowHeight="15" x14ac:dyDescent="0.25"/>
  <cols>
    <col min="1" max="1" width="19.28515625" customWidth="1"/>
    <col min="2" max="25" width="6.42578125" customWidth="1"/>
  </cols>
  <sheetData>
    <row r="1" spans="1:25" x14ac:dyDescent="0.25">
      <c r="B1" s="3">
        <v>4</v>
      </c>
      <c r="C1" s="3">
        <v>5</v>
      </c>
      <c r="D1" s="3">
        <v>6</v>
      </c>
      <c r="E1" s="3">
        <v>7</v>
      </c>
      <c r="F1" s="3">
        <v>8</v>
      </c>
      <c r="G1" s="3">
        <v>9</v>
      </c>
      <c r="H1" s="3">
        <v>10</v>
      </c>
      <c r="I1" s="3">
        <v>11</v>
      </c>
      <c r="J1" s="3">
        <v>12</v>
      </c>
      <c r="K1" s="3">
        <v>13</v>
      </c>
      <c r="L1" s="3">
        <v>14</v>
      </c>
      <c r="M1" s="3">
        <v>15</v>
      </c>
      <c r="N1" s="3">
        <v>16</v>
      </c>
      <c r="O1" s="3">
        <v>17</v>
      </c>
      <c r="P1" s="3">
        <v>18</v>
      </c>
      <c r="Q1" s="3">
        <v>19</v>
      </c>
      <c r="R1" s="3">
        <v>20</v>
      </c>
      <c r="S1" s="3">
        <v>21</v>
      </c>
      <c r="T1" s="3">
        <v>22</v>
      </c>
      <c r="U1" s="3">
        <v>23</v>
      </c>
      <c r="V1" s="3">
        <v>24</v>
      </c>
      <c r="W1" s="3">
        <v>25</v>
      </c>
    </row>
    <row r="3" spans="1:25" x14ac:dyDescent="0.25">
      <c r="A3" s="2" t="s">
        <v>133</v>
      </c>
      <c r="B3" s="2" t="s">
        <v>129</v>
      </c>
    </row>
    <row r="4" spans="1:25" x14ac:dyDescent="0.25">
      <c r="A4" s="2" t="s">
        <v>132</v>
      </c>
      <c r="B4">
        <v>4</v>
      </c>
      <c r="C4">
        <v>5</v>
      </c>
      <c r="D4">
        <v>6</v>
      </c>
      <c r="E4">
        <v>7</v>
      </c>
      <c r="F4">
        <v>8</v>
      </c>
      <c r="G4">
        <v>9</v>
      </c>
      <c r="H4">
        <v>10</v>
      </c>
      <c r="I4">
        <v>11</v>
      </c>
      <c r="J4">
        <v>12</v>
      </c>
      <c r="K4">
        <v>13</v>
      </c>
      <c r="L4">
        <v>14</v>
      </c>
      <c r="M4">
        <v>15</v>
      </c>
      <c r="N4">
        <v>16</v>
      </c>
      <c r="O4">
        <v>17</v>
      </c>
      <c r="P4">
        <v>18</v>
      </c>
      <c r="Q4">
        <v>19</v>
      </c>
      <c r="R4">
        <v>20</v>
      </c>
      <c r="S4">
        <v>21</v>
      </c>
      <c r="T4">
        <v>22</v>
      </c>
      <c r="U4">
        <v>23</v>
      </c>
      <c r="V4">
        <v>24</v>
      </c>
      <c r="W4">
        <v>25</v>
      </c>
      <c r="X4" t="s">
        <v>130</v>
      </c>
      <c r="Y4" t="s">
        <v>131</v>
      </c>
    </row>
    <row r="5" spans="1:25" x14ac:dyDescent="0.25">
      <c r="A5" s="4" t="s">
        <v>109</v>
      </c>
      <c r="B5" s="1"/>
      <c r="C5" s="1"/>
      <c r="D5" s="1"/>
      <c r="E5" s="1"/>
      <c r="F5" s="1"/>
      <c r="G5" s="1"/>
      <c r="H5" s="1">
        <v>1</v>
      </c>
      <c r="I5" s="1">
        <v>1</v>
      </c>
      <c r="J5" s="1">
        <v>6</v>
      </c>
      <c r="K5" s="1">
        <v>7</v>
      </c>
      <c r="L5" s="1">
        <v>18</v>
      </c>
      <c r="M5" s="1">
        <v>17</v>
      </c>
      <c r="N5" s="1">
        <v>11</v>
      </c>
      <c r="O5" s="1">
        <v>11</v>
      </c>
      <c r="P5" s="1">
        <v>3</v>
      </c>
      <c r="Q5" s="1">
        <v>3</v>
      </c>
      <c r="R5" s="1">
        <v>1</v>
      </c>
      <c r="S5" s="1"/>
      <c r="T5" s="1"/>
      <c r="U5" s="1"/>
      <c r="V5" s="1"/>
      <c r="W5" s="1"/>
      <c r="X5" s="1"/>
      <c r="Y5" s="1">
        <v>79</v>
      </c>
    </row>
    <row r="6" spans="1:25" x14ac:dyDescent="0.25">
      <c r="A6" s="4" t="s">
        <v>91</v>
      </c>
      <c r="B6" s="1"/>
      <c r="C6" s="1"/>
      <c r="D6" s="1"/>
      <c r="E6" s="1"/>
      <c r="F6" s="1"/>
      <c r="G6" s="1">
        <v>2</v>
      </c>
      <c r="H6" s="1">
        <v>9</v>
      </c>
      <c r="I6" s="1">
        <v>13</v>
      </c>
      <c r="J6" s="1">
        <v>25</v>
      </c>
      <c r="K6" s="1">
        <v>28</v>
      </c>
      <c r="L6" s="1">
        <v>25</v>
      </c>
      <c r="M6" s="1">
        <v>11</v>
      </c>
      <c r="N6" s="1">
        <v>5</v>
      </c>
      <c r="O6" s="1">
        <v>3</v>
      </c>
      <c r="P6" s="1">
        <v>3</v>
      </c>
      <c r="Q6" s="1">
        <v>2</v>
      </c>
      <c r="R6" s="1"/>
      <c r="S6" s="1"/>
      <c r="T6" s="1"/>
      <c r="U6" s="1"/>
      <c r="V6" s="1"/>
      <c r="W6" s="1"/>
      <c r="X6" s="1"/>
      <c r="Y6" s="1">
        <v>126</v>
      </c>
    </row>
    <row r="7" spans="1:25" x14ac:dyDescent="0.25">
      <c r="A7" s="4" t="s">
        <v>98</v>
      </c>
      <c r="B7" s="1"/>
      <c r="C7" s="1"/>
      <c r="D7" s="1"/>
      <c r="E7" s="1"/>
      <c r="F7" s="1"/>
      <c r="G7" s="1"/>
      <c r="H7" s="1">
        <v>2</v>
      </c>
      <c r="I7" s="1">
        <v>6</v>
      </c>
      <c r="J7" s="1">
        <v>10</v>
      </c>
      <c r="K7" s="1">
        <v>14</v>
      </c>
      <c r="L7" s="1">
        <v>18</v>
      </c>
      <c r="M7" s="1">
        <v>20</v>
      </c>
      <c r="N7" s="1">
        <v>13</v>
      </c>
      <c r="O7" s="1">
        <v>15</v>
      </c>
      <c r="P7" s="1">
        <v>6</v>
      </c>
      <c r="Q7" s="1">
        <v>5</v>
      </c>
      <c r="R7" s="1">
        <v>5</v>
      </c>
      <c r="S7" s="1">
        <v>1</v>
      </c>
      <c r="T7" s="1">
        <v>1</v>
      </c>
      <c r="U7" s="1"/>
      <c r="V7" s="1"/>
      <c r="W7" s="1"/>
      <c r="X7" s="1"/>
      <c r="Y7" s="1">
        <v>116</v>
      </c>
    </row>
    <row r="8" spans="1:25" x14ac:dyDescent="0.25">
      <c r="A8" s="4" t="s">
        <v>93</v>
      </c>
      <c r="B8" s="1"/>
      <c r="C8" s="1"/>
      <c r="D8" s="1"/>
      <c r="E8" s="1"/>
      <c r="F8" s="1"/>
      <c r="G8" s="1">
        <v>1</v>
      </c>
      <c r="H8" s="1">
        <v>4</v>
      </c>
      <c r="I8" s="1">
        <v>6</v>
      </c>
      <c r="J8" s="1">
        <v>7</v>
      </c>
      <c r="K8" s="1">
        <v>5</v>
      </c>
      <c r="L8" s="1">
        <v>12</v>
      </c>
      <c r="M8" s="1">
        <v>10</v>
      </c>
      <c r="N8" s="1">
        <v>6</v>
      </c>
      <c r="O8" s="1">
        <v>3</v>
      </c>
      <c r="P8" s="1">
        <v>2</v>
      </c>
      <c r="Q8" s="1">
        <v>1</v>
      </c>
      <c r="R8" s="1">
        <v>1</v>
      </c>
      <c r="S8" s="1">
        <v>2</v>
      </c>
      <c r="T8" s="1"/>
      <c r="U8" s="1"/>
      <c r="V8" s="1"/>
      <c r="W8" s="1"/>
      <c r="X8" s="1"/>
      <c r="Y8" s="1">
        <v>60</v>
      </c>
    </row>
    <row r="9" spans="1:25" x14ac:dyDescent="0.25">
      <c r="A9" s="4" t="s">
        <v>78</v>
      </c>
      <c r="B9" s="1"/>
      <c r="C9" s="1"/>
      <c r="D9" s="1"/>
      <c r="E9" s="1"/>
      <c r="F9" s="1"/>
      <c r="G9" s="1">
        <v>2</v>
      </c>
      <c r="H9" s="1">
        <v>3</v>
      </c>
      <c r="I9" s="1">
        <v>2</v>
      </c>
      <c r="J9" s="1">
        <v>3</v>
      </c>
      <c r="K9" s="1">
        <v>6</v>
      </c>
      <c r="L9" s="1">
        <v>5</v>
      </c>
      <c r="M9" s="1">
        <v>7</v>
      </c>
      <c r="N9" s="1">
        <v>5</v>
      </c>
      <c r="O9" s="1">
        <v>2</v>
      </c>
      <c r="P9" s="1">
        <v>2</v>
      </c>
      <c r="Q9" s="1">
        <v>1</v>
      </c>
      <c r="R9" s="1">
        <v>2</v>
      </c>
      <c r="S9" s="1"/>
      <c r="T9" s="1"/>
      <c r="U9" s="1"/>
      <c r="V9" s="1"/>
      <c r="W9" s="1"/>
      <c r="X9" s="1"/>
      <c r="Y9" s="1">
        <v>40</v>
      </c>
    </row>
    <row r="10" spans="1:25" x14ac:dyDescent="0.25">
      <c r="A10" s="4" t="s">
        <v>8</v>
      </c>
      <c r="B10" s="1"/>
      <c r="C10" s="1"/>
      <c r="D10" s="1"/>
      <c r="E10" s="1">
        <v>1</v>
      </c>
      <c r="F10" s="1">
        <v>1</v>
      </c>
      <c r="G10" s="1">
        <v>2</v>
      </c>
      <c r="H10" s="1">
        <v>11</v>
      </c>
      <c r="I10" s="1">
        <v>21</v>
      </c>
      <c r="J10" s="1">
        <v>34</v>
      </c>
      <c r="K10" s="1">
        <v>42</v>
      </c>
      <c r="L10" s="1">
        <v>40</v>
      </c>
      <c r="M10" s="1">
        <v>41</v>
      </c>
      <c r="N10" s="1">
        <v>27</v>
      </c>
      <c r="O10" s="1">
        <v>28</v>
      </c>
      <c r="P10" s="1">
        <v>22</v>
      </c>
      <c r="Q10" s="1">
        <v>15</v>
      </c>
      <c r="R10" s="1">
        <v>4</v>
      </c>
      <c r="S10" s="1">
        <v>5</v>
      </c>
      <c r="T10" s="1">
        <v>1</v>
      </c>
      <c r="U10" s="1">
        <v>3</v>
      </c>
      <c r="V10" s="1"/>
      <c r="W10" s="1"/>
      <c r="X10" s="1"/>
      <c r="Y10" s="1">
        <v>298</v>
      </c>
    </row>
    <row r="11" spans="1:25" x14ac:dyDescent="0.25">
      <c r="A11" s="4" t="s">
        <v>89</v>
      </c>
      <c r="B11" s="1"/>
      <c r="C11" s="1"/>
      <c r="D11" s="1"/>
      <c r="E11" s="1"/>
      <c r="F11" s="1"/>
      <c r="G11" s="1">
        <v>3</v>
      </c>
      <c r="H11" s="1">
        <v>17</v>
      </c>
      <c r="I11" s="1">
        <v>18</v>
      </c>
      <c r="J11" s="1">
        <v>28</v>
      </c>
      <c r="K11" s="1">
        <v>18</v>
      </c>
      <c r="L11" s="1">
        <v>19</v>
      </c>
      <c r="M11" s="1">
        <v>15</v>
      </c>
      <c r="N11" s="1">
        <v>11</v>
      </c>
      <c r="O11" s="1">
        <v>13</v>
      </c>
      <c r="P11" s="1">
        <v>4</v>
      </c>
      <c r="Q11" s="1">
        <v>3</v>
      </c>
      <c r="R11" s="1">
        <v>2</v>
      </c>
      <c r="S11" s="1"/>
      <c r="T11" s="1"/>
      <c r="U11" s="1">
        <v>1</v>
      </c>
      <c r="V11" s="1"/>
      <c r="W11" s="1"/>
      <c r="X11" s="1"/>
      <c r="Y11" s="1">
        <v>152</v>
      </c>
    </row>
    <row r="12" spans="1:25" x14ac:dyDescent="0.25">
      <c r="A12" s="4" t="s">
        <v>48</v>
      </c>
      <c r="B12" s="1"/>
      <c r="C12" s="1"/>
      <c r="D12" s="1"/>
      <c r="E12" s="1"/>
      <c r="F12" s="1">
        <v>1</v>
      </c>
      <c r="G12" s="1">
        <v>2</v>
      </c>
      <c r="H12" s="1">
        <v>5</v>
      </c>
      <c r="I12" s="1">
        <v>12</v>
      </c>
      <c r="J12" s="1">
        <v>16</v>
      </c>
      <c r="K12" s="1">
        <v>12</v>
      </c>
      <c r="L12" s="1">
        <v>9</v>
      </c>
      <c r="M12" s="1">
        <v>4</v>
      </c>
      <c r="N12" s="1">
        <v>7</v>
      </c>
      <c r="O12" s="1">
        <v>3</v>
      </c>
      <c r="P12" s="1">
        <v>1</v>
      </c>
      <c r="Q12" s="1"/>
      <c r="R12" s="1">
        <v>1</v>
      </c>
      <c r="S12" s="1"/>
      <c r="T12" s="1"/>
      <c r="U12" s="1"/>
      <c r="V12" s="1"/>
      <c r="W12" s="1"/>
      <c r="X12" s="1"/>
      <c r="Y12" s="1">
        <v>73</v>
      </c>
    </row>
    <row r="13" spans="1:25" x14ac:dyDescent="0.25">
      <c r="A13" s="4" t="s">
        <v>87</v>
      </c>
      <c r="B13" s="1"/>
      <c r="C13" s="1"/>
      <c r="D13" s="1"/>
      <c r="E13" s="1"/>
      <c r="F13" s="1"/>
      <c r="G13" s="1">
        <v>1</v>
      </c>
      <c r="H13" s="1">
        <v>1</v>
      </c>
      <c r="I13" s="1">
        <v>8</v>
      </c>
      <c r="J13" s="1">
        <v>6</v>
      </c>
      <c r="K13" s="1">
        <v>7</v>
      </c>
      <c r="L13" s="1">
        <v>3</v>
      </c>
      <c r="M13" s="1"/>
      <c r="N13" s="1">
        <v>1</v>
      </c>
      <c r="O13" s="1"/>
      <c r="P13" s="1">
        <v>1</v>
      </c>
      <c r="Q13" s="1"/>
      <c r="R13" s="1"/>
      <c r="S13" s="1"/>
      <c r="T13" s="1"/>
      <c r="U13" s="1"/>
      <c r="V13" s="1"/>
      <c r="W13" s="1"/>
      <c r="X13" s="1"/>
      <c r="Y13" s="1">
        <v>28</v>
      </c>
    </row>
    <row r="14" spans="1:25" x14ac:dyDescent="0.25">
      <c r="A14" s="4" t="s">
        <v>22</v>
      </c>
      <c r="B14" s="1"/>
      <c r="C14" s="1"/>
      <c r="D14" s="1"/>
      <c r="E14" s="1"/>
      <c r="F14" s="1">
        <v>2</v>
      </c>
      <c r="G14" s="1">
        <v>2</v>
      </c>
      <c r="H14" s="1">
        <v>2</v>
      </c>
      <c r="I14" s="1">
        <v>6</v>
      </c>
      <c r="J14" s="1">
        <v>3</v>
      </c>
      <c r="K14" s="1">
        <v>5</v>
      </c>
      <c r="L14" s="1">
        <v>3</v>
      </c>
      <c r="M14" s="1"/>
      <c r="N14" s="1">
        <v>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25</v>
      </c>
    </row>
    <row r="15" spans="1:25" x14ac:dyDescent="0.25">
      <c r="A15" s="4" t="s">
        <v>62</v>
      </c>
      <c r="B15" s="1"/>
      <c r="C15" s="1"/>
      <c r="D15" s="1"/>
      <c r="E15" s="1"/>
      <c r="F15" s="1"/>
      <c r="G15" s="1">
        <v>6</v>
      </c>
      <c r="H15" s="1">
        <v>11</v>
      </c>
      <c r="I15" s="1">
        <v>33</v>
      </c>
      <c r="J15" s="1">
        <v>39</v>
      </c>
      <c r="K15" s="1">
        <v>39</v>
      </c>
      <c r="L15" s="1">
        <v>39</v>
      </c>
      <c r="M15" s="1">
        <v>24</v>
      </c>
      <c r="N15" s="1">
        <v>20</v>
      </c>
      <c r="O15" s="1">
        <v>7</v>
      </c>
      <c r="P15" s="1">
        <v>6</v>
      </c>
      <c r="Q15" s="1">
        <v>3</v>
      </c>
      <c r="R15" s="1">
        <v>1</v>
      </c>
      <c r="S15" s="1">
        <v>1</v>
      </c>
      <c r="T15" s="1"/>
      <c r="U15" s="1"/>
      <c r="V15" s="1"/>
      <c r="W15" s="1"/>
      <c r="X15" s="1"/>
      <c r="Y15" s="1">
        <v>229</v>
      </c>
    </row>
    <row r="16" spans="1:25" x14ac:dyDescent="0.25">
      <c r="A16" s="4" t="s">
        <v>88</v>
      </c>
      <c r="B16" s="1"/>
      <c r="C16" s="1"/>
      <c r="D16" s="1"/>
      <c r="E16" s="1"/>
      <c r="F16" s="1"/>
      <c r="G16" s="1">
        <v>1</v>
      </c>
      <c r="H16" s="1">
        <v>8</v>
      </c>
      <c r="I16" s="1">
        <v>10</v>
      </c>
      <c r="J16" s="1">
        <v>16</v>
      </c>
      <c r="K16" s="1">
        <v>7</v>
      </c>
      <c r="L16" s="1">
        <v>3</v>
      </c>
      <c r="M16" s="1">
        <v>3</v>
      </c>
      <c r="N16" s="1"/>
      <c r="O16" s="1">
        <v>2</v>
      </c>
      <c r="P16" s="1">
        <v>1</v>
      </c>
      <c r="Q16" s="1"/>
      <c r="R16" s="1">
        <v>1</v>
      </c>
      <c r="S16" s="1"/>
      <c r="T16" s="1"/>
      <c r="U16" s="1"/>
      <c r="V16" s="1"/>
      <c r="W16" s="1"/>
      <c r="X16" s="1"/>
      <c r="Y16" s="1">
        <v>52</v>
      </c>
    </row>
    <row r="17" spans="1:25" x14ac:dyDescent="0.25">
      <c r="A17" s="4" t="s">
        <v>44</v>
      </c>
      <c r="B17" s="1"/>
      <c r="C17" s="1"/>
      <c r="D17" s="1"/>
      <c r="E17" s="1"/>
      <c r="F17" s="1">
        <v>1</v>
      </c>
      <c r="G17" s="1">
        <v>5</v>
      </c>
      <c r="H17" s="1">
        <v>5</v>
      </c>
      <c r="I17" s="1">
        <v>11</v>
      </c>
      <c r="J17" s="1">
        <v>23</v>
      </c>
      <c r="K17" s="1">
        <v>17</v>
      </c>
      <c r="L17" s="1">
        <v>26</v>
      </c>
      <c r="M17" s="1">
        <v>15</v>
      </c>
      <c r="N17" s="1">
        <v>14</v>
      </c>
      <c r="O17" s="1">
        <v>8</v>
      </c>
      <c r="P17" s="1">
        <v>2</v>
      </c>
      <c r="Q17" s="1"/>
      <c r="R17" s="1"/>
      <c r="S17" s="1"/>
      <c r="T17" s="1"/>
      <c r="U17" s="1"/>
      <c r="V17" s="1"/>
      <c r="W17" s="1"/>
      <c r="X17" s="1"/>
      <c r="Y17" s="1">
        <v>127</v>
      </c>
    </row>
    <row r="18" spans="1:25" x14ac:dyDescent="0.25">
      <c r="A18" s="4" t="s">
        <v>126</v>
      </c>
      <c r="B18" s="1"/>
      <c r="C18" s="1"/>
      <c r="D18" s="1"/>
      <c r="E18" s="1"/>
      <c r="F18" s="1"/>
      <c r="G18" s="1"/>
      <c r="H18" s="1"/>
      <c r="I18" s="1"/>
      <c r="J18" s="1"/>
      <c r="K18" s="1">
        <v>1</v>
      </c>
      <c r="L18" s="1">
        <v>4</v>
      </c>
      <c r="M18" s="1">
        <v>8</v>
      </c>
      <c r="N18" s="1">
        <v>16</v>
      </c>
      <c r="O18" s="1">
        <v>26</v>
      </c>
      <c r="P18" s="1">
        <v>35</v>
      </c>
      <c r="Q18" s="1">
        <v>28</v>
      </c>
      <c r="R18" s="1">
        <v>21</v>
      </c>
      <c r="S18" s="1">
        <v>8</v>
      </c>
      <c r="T18" s="1">
        <v>8</v>
      </c>
      <c r="U18" s="1">
        <v>4</v>
      </c>
      <c r="V18" s="1"/>
      <c r="W18" s="1"/>
      <c r="X18" s="1"/>
      <c r="Y18" s="1">
        <v>159</v>
      </c>
    </row>
    <row r="19" spans="1:25" x14ac:dyDescent="0.25">
      <c r="A19" s="4" t="s">
        <v>103</v>
      </c>
      <c r="B19" s="1"/>
      <c r="C19" s="1"/>
      <c r="D19" s="1"/>
      <c r="E19" s="1"/>
      <c r="F19" s="1"/>
      <c r="G19" s="1"/>
      <c r="H19" s="1">
        <v>3</v>
      </c>
      <c r="I19" s="1">
        <v>1</v>
      </c>
      <c r="J19" s="1">
        <v>11</v>
      </c>
      <c r="K19" s="1">
        <v>13</v>
      </c>
      <c r="L19" s="1">
        <v>29</v>
      </c>
      <c r="M19" s="1">
        <v>25</v>
      </c>
      <c r="N19" s="1">
        <v>29</v>
      </c>
      <c r="O19" s="1">
        <v>14</v>
      </c>
      <c r="P19" s="1">
        <v>7</v>
      </c>
      <c r="Q19" s="1">
        <v>6</v>
      </c>
      <c r="R19" s="1">
        <v>1</v>
      </c>
      <c r="S19" s="1"/>
      <c r="T19" s="1">
        <v>1</v>
      </c>
      <c r="U19" s="1"/>
      <c r="V19" s="1"/>
      <c r="W19" s="1"/>
      <c r="X19" s="1"/>
      <c r="Y19" s="1">
        <v>140</v>
      </c>
    </row>
    <row r="20" spans="1:25" x14ac:dyDescent="0.25">
      <c r="A20" s="4" t="s">
        <v>52</v>
      </c>
      <c r="B20" s="1"/>
      <c r="C20" s="1"/>
      <c r="D20" s="1"/>
      <c r="E20" s="1"/>
      <c r="F20" s="1">
        <v>2</v>
      </c>
      <c r="G20" s="1">
        <v>1</v>
      </c>
      <c r="H20" s="1">
        <v>4</v>
      </c>
      <c r="I20" s="1">
        <v>16</v>
      </c>
      <c r="J20" s="1">
        <v>15</v>
      </c>
      <c r="K20" s="1">
        <v>20</v>
      </c>
      <c r="L20" s="1">
        <v>21</v>
      </c>
      <c r="M20" s="1">
        <v>24</v>
      </c>
      <c r="N20" s="1">
        <v>26</v>
      </c>
      <c r="O20" s="1">
        <v>18</v>
      </c>
      <c r="P20" s="1">
        <v>15</v>
      </c>
      <c r="Q20" s="1">
        <v>5</v>
      </c>
      <c r="R20" s="1">
        <v>2</v>
      </c>
      <c r="S20" s="1">
        <v>2</v>
      </c>
      <c r="T20" s="1"/>
      <c r="U20" s="1"/>
      <c r="V20" s="1"/>
      <c r="W20" s="1"/>
      <c r="X20" s="1"/>
      <c r="Y20" s="1">
        <v>171</v>
      </c>
    </row>
    <row r="21" spans="1:25" x14ac:dyDescent="0.25">
      <c r="A21" s="4" t="s">
        <v>113</v>
      </c>
      <c r="B21" s="1"/>
      <c r="C21" s="1"/>
      <c r="D21" s="1"/>
      <c r="E21" s="1"/>
      <c r="F21" s="1"/>
      <c r="G21" s="1"/>
      <c r="H21" s="1">
        <v>1</v>
      </c>
      <c r="I21" s="1">
        <v>5</v>
      </c>
      <c r="J21" s="1">
        <v>13</v>
      </c>
      <c r="K21" s="1">
        <v>19</v>
      </c>
      <c r="L21" s="1">
        <v>14</v>
      </c>
      <c r="M21" s="1">
        <v>27</v>
      </c>
      <c r="N21" s="1">
        <v>12</v>
      </c>
      <c r="O21" s="1">
        <v>12</v>
      </c>
      <c r="P21" s="1">
        <v>14</v>
      </c>
      <c r="Q21" s="1">
        <v>6</v>
      </c>
      <c r="R21" s="1">
        <v>7</v>
      </c>
      <c r="S21" s="1">
        <v>2</v>
      </c>
      <c r="T21" s="1">
        <v>2</v>
      </c>
      <c r="U21" s="1"/>
      <c r="V21" s="1"/>
      <c r="W21" s="1"/>
      <c r="X21" s="1"/>
      <c r="Y21" s="1">
        <v>134</v>
      </c>
    </row>
    <row r="22" spans="1:25" x14ac:dyDescent="0.25">
      <c r="A22" s="4" t="s">
        <v>120</v>
      </c>
      <c r="B22" s="1"/>
      <c r="C22" s="1"/>
      <c r="D22" s="1"/>
      <c r="E22" s="1"/>
      <c r="F22" s="1"/>
      <c r="G22" s="1"/>
      <c r="H22" s="1"/>
      <c r="I22" s="1">
        <v>2</v>
      </c>
      <c r="J22" s="1"/>
      <c r="K22" s="1">
        <v>6</v>
      </c>
      <c r="L22" s="1">
        <v>13</v>
      </c>
      <c r="M22" s="1">
        <v>31</v>
      </c>
      <c r="N22" s="1">
        <v>29</v>
      </c>
      <c r="O22" s="1">
        <v>34</v>
      </c>
      <c r="P22" s="1">
        <v>14</v>
      </c>
      <c r="Q22" s="1">
        <v>14</v>
      </c>
      <c r="R22" s="1">
        <v>11</v>
      </c>
      <c r="S22" s="1">
        <v>10</v>
      </c>
      <c r="T22" s="1">
        <v>3</v>
      </c>
      <c r="U22" s="1">
        <v>3</v>
      </c>
      <c r="V22" s="1">
        <v>1</v>
      </c>
      <c r="W22" s="1"/>
      <c r="X22" s="1"/>
      <c r="Y22" s="1">
        <v>171</v>
      </c>
    </row>
    <row r="23" spans="1:25" x14ac:dyDescent="0.25">
      <c r="A23" s="4" t="s">
        <v>116</v>
      </c>
      <c r="B23" s="1"/>
      <c r="C23" s="1"/>
      <c r="D23" s="1"/>
      <c r="E23" s="1"/>
      <c r="F23" s="1"/>
      <c r="G23" s="1"/>
      <c r="H23" s="1">
        <v>2</v>
      </c>
      <c r="I23" s="1">
        <v>4</v>
      </c>
      <c r="J23" s="1">
        <v>8</v>
      </c>
      <c r="K23" s="1">
        <v>8</v>
      </c>
      <c r="L23" s="1">
        <v>27</v>
      </c>
      <c r="M23" s="1">
        <v>24</v>
      </c>
      <c r="N23" s="1">
        <v>15</v>
      </c>
      <c r="O23" s="1">
        <v>17</v>
      </c>
      <c r="P23" s="1">
        <v>17</v>
      </c>
      <c r="Q23" s="1">
        <v>10</v>
      </c>
      <c r="R23" s="1">
        <v>4</v>
      </c>
      <c r="S23" s="1">
        <v>1</v>
      </c>
      <c r="T23" s="1">
        <v>2</v>
      </c>
      <c r="U23" s="1">
        <v>6</v>
      </c>
      <c r="V23" s="1"/>
      <c r="W23" s="1"/>
      <c r="X23" s="1"/>
      <c r="Y23" s="1">
        <v>145</v>
      </c>
    </row>
    <row r="24" spans="1:25" x14ac:dyDescent="0.25">
      <c r="A24" s="4" t="s">
        <v>122</v>
      </c>
      <c r="B24" s="1"/>
      <c r="C24" s="1"/>
      <c r="D24" s="1"/>
      <c r="E24" s="1"/>
      <c r="F24" s="1"/>
      <c r="G24" s="1"/>
      <c r="H24" s="1"/>
      <c r="I24" s="1">
        <v>7</v>
      </c>
      <c r="J24" s="1">
        <v>12</v>
      </c>
      <c r="K24" s="1">
        <v>14</v>
      </c>
      <c r="L24" s="1">
        <v>8</v>
      </c>
      <c r="M24" s="1">
        <v>13</v>
      </c>
      <c r="N24" s="1">
        <v>10</v>
      </c>
      <c r="O24" s="1">
        <v>9</v>
      </c>
      <c r="P24" s="1">
        <v>3</v>
      </c>
      <c r="Q24" s="1">
        <v>3</v>
      </c>
      <c r="R24" s="1">
        <v>1</v>
      </c>
      <c r="S24" s="1">
        <v>1</v>
      </c>
      <c r="T24" s="1"/>
      <c r="U24" s="1"/>
      <c r="V24" s="1"/>
      <c r="W24" s="1"/>
      <c r="X24" s="1"/>
      <c r="Y24" s="1">
        <v>81</v>
      </c>
    </row>
    <row r="25" spans="1:25" x14ac:dyDescent="0.25">
      <c r="A25" s="4" t="s">
        <v>102</v>
      </c>
      <c r="B25" s="1"/>
      <c r="C25" s="1"/>
      <c r="D25" s="1"/>
      <c r="E25" s="1"/>
      <c r="F25" s="1"/>
      <c r="G25" s="1"/>
      <c r="H25" s="1">
        <v>4</v>
      </c>
      <c r="I25" s="1">
        <v>7</v>
      </c>
      <c r="J25" s="1">
        <v>18</v>
      </c>
      <c r="K25" s="1">
        <v>21</v>
      </c>
      <c r="L25" s="1">
        <v>30</v>
      </c>
      <c r="M25" s="1">
        <v>21</v>
      </c>
      <c r="N25" s="1">
        <v>21</v>
      </c>
      <c r="O25" s="1">
        <v>9</v>
      </c>
      <c r="P25" s="1">
        <v>7</v>
      </c>
      <c r="Q25" s="1">
        <v>1</v>
      </c>
      <c r="R25" s="1">
        <v>1</v>
      </c>
      <c r="S25" s="1">
        <v>2</v>
      </c>
      <c r="T25" s="1"/>
      <c r="U25" s="1"/>
      <c r="V25" s="1"/>
      <c r="W25" s="1"/>
      <c r="X25" s="1"/>
      <c r="Y25" s="1">
        <v>142</v>
      </c>
    </row>
    <row r="26" spans="1:25" x14ac:dyDescent="0.25">
      <c r="A26" s="4" t="s">
        <v>117</v>
      </c>
      <c r="B26" s="1"/>
      <c r="C26" s="1"/>
      <c r="D26" s="1"/>
      <c r="E26" s="1"/>
      <c r="F26" s="1"/>
      <c r="G26" s="1"/>
      <c r="H26" s="1">
        <v>6</v>
      </c>
      <c r="I26" s="1">
        <v>15</v>
      </c>
      <c r="J26" s="1">
        <v>25</v>
      </c>
      <c r="K26" s="1">
        <v>19</v>
      </c>
      <c r="L26" s="1">
        <v>14</v>
      </c>
      <c r="M26" s="1">
        <v>12</v>
      </c>
      <c r="N26" s="1">
        <v>4</v>
      </c>
      <c r="O26" s="1">
        <v>3</v>
      </c>
      <c r="P26" s="1">
        <v>3</v>
      </c>
      <c r="Q26" s="1"/>
      <c r="R26" s="1">
        <v>1</v>
      </c>
      <c r="S26" s="1"/>
      <c r="T26" s="1"/>
      <c r="U26" s="1"/>
      <c r="V26" s="1"/>
      <c r="W26" s="1"/>
      <c r="X26" s="1"/>
      <c r="Y26" s="1">
        <v>102</v>
      </c>
    </row>
    <row r="27" spans="1:25" x14ac:dyDescent="0.25">
      <c r="A27" s="4" t="s">
        <v>49</v>
      </c>
      <c r="B27" s="1"/>
      <c r="C27" s="1"/>
      <c r="D27" s="1"/>
      <c r="E27" s="1"/>
      <c r="F27" s="1">
        <v>3</v>
      </c>
      <c r="G27" s="1">
        <v>3</v>
      </c>
      <c r="H27" s="1">
        <v>7</v>
      </c>
      <c r="I27" s="1">
        <v>10</v>
      </c>
      <c r="J27" s="1">
        <v>15</v>
      </c>
      <c r="K27" s="1">
        <v>19</v>
      </c>
      <c r="L27" s="1">
        <v>23</v>
      </c>
      <c r="M27" s="1">
        <v>14</v>
      </c>
      <c r="N27" s="1">
        <v>10</v>
      </c>
      <c r="O27" s="1">
        <v>7</v>
      </c>
      <c r="P27" s="1">
        <v>5</v>
      </c>
      <c r="Q27" s="1">
        <v>2</v>
      </c>
      <c r="R27" s="1">
        <v>2</v>
      </c>
      <c r="S27" s="1"/>
      <c r="T27" s="1">
        <v>1</v>
      </c>
      <c r="U27" s="1"/>
      <c r="V27" s="1"/>
      <c r="W27" s="1"/>
      <c r="X27" s="1"/>
      <c r="Y27" s="1">
        <v>121</v>
      </c>
    </row>
    <row r="28" spans="1:25" x14ac:dyDescent="0.25">
      <c r="A28" s="4" t="s">
        <v>112</v>
      </c>
      <c r="B28" s="1"/>
      <c r="C28" s="1"/>
      <c r="D28" s="1"/>
      <c r="E28" s="1"/>
      <c r="F28" s="1"/>
      <c r="G28" s="1"/>
      <c r="H28" s="1">
        <v>1</v>
      </c>
      <c r="I28" s="1">
        <v>1</v>
      </c>
      <c r="J28" s="1">
        <v>3</v>
      </c>
      <c r="K28" s="1">
        <v>3</v>
      </c>
      <c r="L28" s="1">
        <v>13</v>
      </c>
      <c r="M28" s="1">
        <v>4</v>
      </c>
      <c r="N28" s="1">
        <v>4</v>
      </c>
      <c r="O28" s="1">
        <v>3</v>
      </c>
      <c r="P28" s="1">
        <v>6</v>
      </c>
      <c r="Q28" s="1">
        <v>4</v>
      </c>
      <c r="R28" s="1">
        <v>1</v>
      </c>
      <c r="S28" s="1"/>
      <c r="T28" s="1">
        <v>1</v>
      </c>
      <c r="U28" s="1">
        <v>1</v>
      </c>
      <c r="V28" s="1"/>
      <c r="W28" s="1"/>
      <c r="X28" s="1"/>
      <c r="Y28" s="1">
        <v>45</v>
      </c>
    </row>
    <row r="29" spans="1:25" x14ac:dyDescent="0.25">
      <c r="A29" s="4" t="s">
        <v>6</v>
      </c>
      <c r="B29" s="1"/>
      <c r="C29" s="1"/>
      <c r="D29" s="1"/>
      <c r="E29" s="1">
        <v>2</v>
      </c>
      <c r="F29" s="1">
        <v>2</v>
      </c>
      <c r="G29" s="1">
        <v>10</v>
      </c>
      <c r="H29" s="1">
        <v>27</v>
      </c>
      <c r="I29" s="1">
        <v>32</v>
      </c>
      <c r="J29" s="1">
        <v>43</v>
      </c>
      <c r="K29" s="1">
        <v>41</v>
      </c>
      <c r="L29" s="1">
        <v>38</v>
      </c>
      <c r="M29" s="1">
        <v>15</v>
      </c>
      <c r="N29" s="1">
        <v>13</v>
      </c>
      <c r="O29" s="1">
        <v>4</v>
      </c>
      <c r="P29" s="1">
        <v>3</v>
      </c>
      <c r="Q29" s="1">
        <v>1</v>
      </c>
      <c r="R29" s="1"/>
      <c r="S29" s="1"/>
      <c r="T29" s="1"/>
      <c r="U29" s="1"/>
      <c r="V29" s="1"/>
      <c r="W29" s="1"/>
      <c r="X29" s="1"/>
      <c r="Y29" s="1">
        <v>231</v>
      </c>
    </row>
    <row r="30" spans="1:25" x14ac:dyDescent="0.25">
      <c r="A30" s="4" t="s">
        <v>96</v>
      </c>
      <c r="B30" s="1"/>
      <c r="C30" s="1"/>
      <c r="D30" s="1"/>
      <c r="E30" s="1"/>
      <c r="F30" s="1"/>
      <c r="G30" s="1">
        <v>3</v>
      </c>
      <c r="H30" s="1">
        <v>10</v>
      </c>
      <c r="I30" s="1">
        <v>17</v>
      </c>
      <c r="J30" s="1">
        <v>14</v>
      </c>
      <c r="K30" s="1">
        <v>9</v>
      </c>
      <c r="L30" s="1">
        <v>7</v>
      </c>
      <c r="M30" s="1">
        <v>3</v>
      </c>
      <c r="N30" s="1">
        <v>4</v>
      </c>
      <c r="O30" s="1">
        <v>1</v>
      </c>
      <c r="P30" s="1">
        <v>1</v>
      </c>
      <c r="Q30" s="1">
        <v>2</v>
      </c>
      <c r="R30" s="1"/>
      <c r="S30" s="1"/>
      <c r="T30" s="1"/>
      <c r="U30" s="1"/>
      <c r="V30" s="1"/>
      <c r="W30" s="1"/>
      <c r="X30" s="1"/>
      <c r="Y30" s="1">
        <v>71</v>
      </c>
    </row>
    <row r="31" spans="1:25" x14ac:dyDescent="0.25">
      <c r="A31" s="4" t="s">
        <v>84</v>
      </c>
      <c r="B31" s="1"/>
      <c r="C31" s="1"/>
      <c r="D31" s="1"/>
      <c r="E31" s="1"/>
      <c r="F31" s="1"/>
      <c r="G31" s="1">
        <v>3</v>
      </c>
      <c r="H31" s="1">
        <v>4</v>
      </c>
      <c r="I31" s="1">
        <v>16</v>
      </c>
      <c r="J31" s="1">
        <v>26</v>
      </c>
      <c r="K31" s="1">
        <v>32</v>
      </c>
      <c r="L31" s="1">
        <v>37</v>
      </c>
      <c r="M31" s="1">
        <v>16</v>
      </c>
      <c r="N31" s="1">
        <v>9</v>
      </c>
      <c r="O31" s="1">
        <v>6</v>
      </c>
      <c r="P31" s="1">
        <v>5</v>
      </c>
      <c r="Q31" s="1"/>
      <c r="R31" s="1">
        <v>1</v>
      </c>
      <c r="S31" s="1">
        <v>2</v>
      </c>
      <c r="T31" s="1"/>
      <c r="U31" s="1"/>
      <c r="V31" s="1"/>
      <c r="W31" s="1"/>
      <c r="X31" s="1"/>
      <c r="Y31" s="1">
        <v>157</v>
      </c>
    </row>
    <row r="32" spans="1:25" x14ac:dyDescent="0.25">
      <c r="A32" s="4" t="s">
        <v>19</v>
      </c>
      <c r="B32" s="1"/>
      <c r="C32" s="1"/>
      <c r="D32" s="1"/>
      <c r="E32" s="1">
        <v>1</v>
      </c>
      <c r="F32" s="1">
        <v>2</v>
      </c>
      <c r="G32" s="1">
        <v>3</v>
      </c>
      <c r="H32" s="1">
        <v>13</v>
      </c>
      <c r="I32" s="1">
        <v>17</v>
      </c>
      <c r="J32" s="1">
        <v>21</v>
      </c>
      <c r="K32" s="1">
        <v>21</v>
      </c>
      <c r="L32" s="1">
        <v>13</v>
      </c>
      <c r="M32" s="1">
        <v>9</v>
      </c>
      <c r="N32" s="1">
        <v>4</v>
      </c>
      <c r="O32" s="1">
        <v>7</v>
      </c>
      <c r="P32" s="1">
        <v>2</v>
      </c>
      <c r="Q32" s="1">
        <v>1</v>
      </c>
      <c r="R32" s="1"/>
      <c r="S32" s="1"/>
      <c r="T32" s="1"/>
      <c r="U32" s="1"/>
      <c r="V32" s="1"/>
      <c r="W32" s="1"/>
      <c r="X32" s="1"/>
      <c r="Y32" s="1">
        <v>114</v>
      </c>
    </row>
    <row r="33" spans="1:25" x14ac:dyDescent="0.25">
      <c r="A33" s="4" t="s">
        <v>47</v>
      </c>
      <c r="B33" s="1"/>
      <c r="C33" s="1"/>
      <c r="D33" s="1"/>
      <c r="E33" s="1"/>
      <c r="F33" s="1">
        <v>2</v>
      </c>
      <c r="G33" s="1">
        <v>1</v>
      </c>
      <c r="H33" s="1">
        <v>8</v>
      </c>
      <c r="I33" s="1">
        <v>17</v>
      </c>
      <c r="J33" s="1">
        <v>18</v>
      </c>
      <c r="K33" s="1">
        <v>31</v>
      </c>
      <c r="L33" s="1">
        <v>27</v>
      </c>
      <c r="M33" s="1">
        <v>41</v>
      </c>
      <c r="N33" s="1">
        <v>34</v>
      </c>
      <c r="O33" s="1">
        <v>26</v>
      </c>
      <c r="P33" s="1">
        <v>20</v>
      </c>
      <c r="Q33" s="1">
        <v>15</v>
      </c>
      <c r="R33" s="1">
        <v>7</v>
      </c>
      <c r="S33" s="1">
        <v>4</v>
      </c>
      <c r="T33" s="1"/>
      <c r="U33" s="1"/>
      <c r="V33" s="1"/>
      <c r="W33" s="1"/>
      <c r="X33" s="1"/>
      <c r="Y33" s="1">
        <v>251</v>
      </c>
    </row>
    <row r="34" spans="1:25" x14ac:dyDescent="0.25">
      <c r="A34" s="4" t="s">
        <v>85</v>
      </c>
      <c r="B34" s="1"/>
      <c r="C34" s="1"/>
      <c r="D34" s="1"/>
      <c r="E34" s="1"/>
      <c r="F34" s="1"/>
      <c r="G34" s="1">
        <v>3</v>
      </c>
      <c r="H34" s="1">
        <v>4</v>
      </c>
      <c r="I34" s="1">
        <v>6</v>
      </c>
      <c r="J34" s="1">
        <v>10</v>
      </c>
      <c r="K34" s="1">
        <v>26</v>
      </c>
      <c r="L34" s="1">
        <v>30</v>
      </c>
      <c r="M34" s="1">
        <v>22</v>
      </c>
      <c r="N34" s="1">
        <v>14</v>
      </c>
      <c r="O34" s="1">
        <v>4</v>
      </c>
      <c r="P34" s="1">
        <v>3</v>
      </c>
      <c r="Q34" s="1">
        <v>1</v>
      </c>
      <c r="R34" s="1">
        <v>1</v>
      </c>
      <c r="S34" s="1">
        <v>1</v>
      </c>
      <c r="T34" s="1"/>
      <c r="U34" s="1"/>
      <c r="V34" s="1"/>
      <c r="W34" s="1"/>
      <c r="X34" s="1"/>
      <c r="Y34" s="1">
        <v>125</v>
      </c>
    </row>
    <row r="35" spans="1:25" x14ac:dyDescent="0.25">
      <c r="A35" s="4" t="s">
        <v>39</v>
      </c>
      <c r="B35" s="1"/>
      <c r="C35" s="1"/>
      <c r="D35" s="1"/>
      <c r="E35" s="1"/>
      <c r="F35" s="1">
        <v>1</v>
      </c>
      <c r="G35" s="1">
        <v>3</v>
      </c>
      <c r="H35" s="1">
        <v>12</v>
      </c>
      <c r="I35" s="1">
        <v>17</v>
      </c>
      <c r="J35" s="1">
        <v>31</v>
      </c>
      <c r="K35" s="1">
        <v>24</v>
      </c>
      <c r="L35" s="1">
        <v>19</v>
      </c>
      <c r="M35" s="1">
        <v>20</v>
      </c>
      <c r="N35" s="1">
        <v>6</v>
      </c>
      <c r="O35" s="1">
        <v>13</v>
      </c>
      <c r="P35" s="1">
        <v>6</v>
      </c>
      <c r="Q35" s="1">
        <v>3</v>
      </c>
      <c r="R35" s="1">
        <v>4</v>
      </c>
      <c r="S35" s="1">
        <v>1</v>
      </c>
      <c r="T35" s="1"/>
      <c r="U35" s="1"/>
      <c r="V35" s="1">
        <v>2</v>
      </c>
      <c r="W35" s="1"/>
      <c r="X35" s="1"/>
      <c r="Y35" s="1">
        <v>162</v>
      </c>
    </row>
    <row r="36" spans="1:25" x14ac:dyDescent="0.25">
      <c r="A36" s="4" t="s">
        <v>57</v>
      </c>
      <c r="B36" s="1"/>
      <c r="C36" s="1"/>
      <c r="D36" s="1"/>
      <c r="E36" s="1"/>
      <c r="F36" s="1"/>
      <c r="G36" s="1">
        <v>1</v>
      </c>
      <c r="H36" s="1">
        <v>5</v>
      </c>
      <c r="I36" s="1">
        <v>14</v>
      </c>
      <c r="J36" s="1">
        <v>18</v>
      </c>
      <c r="K36" s="1">
        <v>12</v>
      </c>
      <c r="L36" s="1">
        <v>16</v>
      </c>
      <c r="M36" s="1">
        <v>8</v>
      </c>
      <c r="N36" s="1">
        <v>18</v>
      </c>
      <c r="O36" s="1">
        <v>7</v>
      </c>
      <c r="P36" s="1">
        <v>6</v>
      </c>
      <c r="Q36" s="1">
        <v>1</v>
      </c>
      <c r="R36" s="1"/>
      <c r="S36" s="1">
        <v>1</v>
      </c>
      <c r="T36" s="1">
        <v>1</v>
      </c>
      <c r="U36" s="1"/>
      <c r="V36" s="1"/>
      <c r="W36" s="1"/>
      <c r="X36" s="1"/>
      <c r="Y36" s="1">
        <v>108</v>
      </c>
    </row>
    <row r="37" spans="1:25" x14ac:dyDescent="0.25">
      <c r="A37" s="4" t="s">
        <v>1</v>
      </c>
      <c r="B37" s="1"/>
      <c r="C37" s="1">
        <v>1</v>
      </c>
      <c r="D37" s="1"/>
      <c r="E37" s="1">
        <v>1</v>
      </c>
      <c r="F37" s="1">
        <v>2</v>
      </c>
      <c r="G37" s="1">
        <v>7</v>
      </c>
      <c r="H37" s="1">
        <v>10</v>
      </c>
      <c r="I37" s="1">
        <v>16</v>
      </c>
      <c r="J37" s="1">
        <v>19</v>
      </c>
      <c r="K37" s="1">
        <v>17</v>
      </c>
      <c r="L37" s="1">
        <v>16</v>
      </c>
      <c r="M37" s="1">
        <v>8</v>
      </c>
      <c r="N37" s="1">
        <v>3</v>
      </c>
      <c r="O37" s="1">
        <v>3</v>
      </c>
      <c r="P37" s="1">
        <v>2</v>
      </c>
      <c r="Q37" s="1"/>
      <c r="R37" s="1"/>
      <c r="S37" s="1"/>
      <c r="T37" s="1"/>
      <c r="U37" s="1"/>
      <c r="V37" s="1"/>
      <c r="W37" s="1"/>
      <c r="X37" s="1"/>
      <c r="Y37" s="1">
        <v>105</v>
      </c>
    </row>
    <row r="38" spans="1:25" x14ac:dyDescent="0.25">
      <c r="A38" s="4" t="s">
        <v>71</v>
      </c>
      <c r="B38" s="1"/>
      <c r="C38" s="1"/>
      <c r="D38" s="1"/>
      <c r="E38" s="1"/>
      <c r="F38" s="1"/>
      <c r="G38" s="1">
        <v>8</v>
      </c>
      <c r="H38" s="1">
        <v>27</v>
      </c>
      <c r="I38" s="1">
        <v>45</v>
      </c>
      <c r="J38" s="1">
        <v>86</v>
      </c>
      <c r="K38" s="1">
        <v>99</v>
      </c>
      <c r="L38" s="1">
        <v>127</v>
      </c>
      <c r="M38" s="1">
        <v>126</v>
      </c>
      <c r="N38" s="1">
        <v>80</v>
      </c>
      <c r="O38" s="1">
        <v>60</v>
      </c>
      <c r="P38" s="1">
        <v>50</v>
      </c>
      <c r="Q38" s="1">
        <v>27</v>
      </c>
      <c r="R38" s="1">
        <v>21</v>
      </c>
      <c r="S38" s="1">
        <v>14</v>
      </c>
      <c r="T38" s="1">
        <v>3</v>
      </c>
      <c r="U38" s="1"/>
      <c r="V38" s="1">
        <v>1</v>
      </c>
      <c r="W38" s="1"/>
      <c r="X38" s="1"/>
      <c r="Y38" s="1">
        <v>774</v>
      </c>
    </row>
    <row r="39" spans="1:25" x14ac:dyDescent="0.25">
      <c r="A39" s="4" t="s">
        <v>86</v>
      </c>
      <c r="B39" s="1"/>
      <c r="C39" s="1"/>
      <c r="D39" s="1"/>
      <c r="E39" s="1"/>
      <c r="F39" s="1"/>
      <c r="G39" s="1">
        <v>1</v>
      </c>
      <c r="H39" s="1">
        <v>5</v>
      </c>
      <c r="I39" s="1">
        <v>4</v>
      </c>
      <c r="J39" s="1">
        <v>15</v>
      </c>
      <c r="K39" s="1">
        <v>10</v>
      </c>
      <c r="L39" s="1">
        <v>7</v>
      </c>
      <c r="M39" s="1">
        <v>3</v>
      </c>
      <c r="N39" s="1">
        <v>4</v>
      </c>
      <c r="O39" s="1"/>
      <c r="P39" s="1">
        <v>2</v>
      </c>
      <c r="Q39" s="1">
        <v>1</v>
      </c>
      <c r="R39" s="1">
        <v>1</v>
      </c>
      <c r="S39" s="1"/>
      <c r="T39" s="1"/>
      <c r="U39" s="1"/>
      <c r="V39" s="1"/>
      <c r="W39" s="1"/>
      <c r="X39" s="1"/>
      <c r="Y39" s="1">
        <v>53</v>
      </c>
    </row>
    <row r="40" spans="1:25" x14ac:dyDescent="0.25">
      <c r="A40" s="4" t="s">
        <v>2</v>
      </c>
      <c r="B40" s="1"/>
      <c r="C40" s="1"/>
      <c r="D40" s="1">
        <v>1</v>
      </c>
      <c r="E40" s="1">
        <v>1</v>
      </c>
      <c r="F40" s="1">
        <v>4</v>
      </c>
      <c r="G40" s="1">
        <v>13</v>
      </c>
      <c r="H40" s="1">
        <v>23</v>
      </c>
      <c r="I40" s="1">
        <v>45</v>
      </c>
      <c r="J40" s="1">
        <v>51</v>
      </c>
      <c r="K40" s="1">
        <v>62</v>
      </c>
      <c r="L40" s="1">
        <v>49</v>
      </c>
      <c r="M40" s="1">
        <v>26</v>
      </c>
      <c r="N40" s="1">
        <v>18</v>
      </c>
      <c r="O40" s="1">
        <v>10</v>
      </c>
      <c r="P40" s="1">
        <v>4</v>
      </c>
      <c r="Q40" s="1">
        <v>1</v>
      </c>
      <c r="R40" s="1">
        <v>2</v>
      </c>
      <c r="S40" s="1"/>
      <c r="T40" s="1"/>
      <c r="U40" s="1"/>
      <c r="V40" s="1"/>
      <c r="W40" s="1"/>
      <c r="X40" s="1"/>
      <c r="Y40" s="1">
        <v>310</v>
      </c>
    </row>
    <row r="41" spans="1:25" x14ac:dyDescent="0.25">
      <c r="A41" s="4" t="s">
        <v>51</v>
      </c>
      <c r="B41" s="1"/>
      <c r="C41" s="1"/>
      <c r="D41" s="1"/>
      <c r="E41" s="1"/>
      <c r="F41" s="1">
        <v>2</v>
      </c>
      <c r="G41" s="1">
        <v>6</v>
      </c>
      <c r="H41" s="1">
        <v>12</v>
      </c>
      <c r="I41" s="1">
        <v>28</v>
      </c>
      <c r="J41" s="1">
        <v>34</v>
      </c>
      <c r="K41" s="1">
        <v>37</v>
      </c>
      <c r="L41" s="1">
        <v>23</v>
      </c>
      <c r="M41" s="1">
        <v>15</v>
      </c>
      <c r="N41" s="1">
        <v>16</v>
      </c>
      <c r="O41" s="1">
        <v>6</v>
      </c>
      <c r="P41" s="1">
        <v>4</v>
      </c>
      <c r="Q41" s="1">
        <v>1</v>
      </c>
      <c r="R41" s="1">
        <v>2</v>
      </c>
      <c r="S41" s="1"/>
      <c r="T41" s="1"/>
      <c r="U41" s="1"/>
      <c r="V41" s="1"/>
      <c r="W41" s="1"/>
      <c r="X41" s="1"/>
      <c r="Y41" s="1">
        <v>186</v>
      </c>
    </row>
    <row r="42" spans="1:25" x14ac:dyDescent="0.25">
      <c r="A42" s="4" t="s">
        <v>3</v>
      </c>
      <c r="B42" s="1"/>
      <c r="C42" s="1"/>
      <c r="D42" s="1">
        <v>1</v>
      </c>
      <c r="E42" s="1"/>
      <c r="F42" s="1"/>
      <c r="G42" s="1">
        <v>11</v>
      </c>
      <c r="H42" s="1">
        <v>18</v>
      </c>
      <c r="I42" s="1">
        <v>48</v>
      </c>
      <c r="J42" s="1">
        <v>50</v>
      </c>
      <c r="K42" s="1">
        <v>31</v>
      </c>
      <c r="L42" s="1">
        <v>30</v>
      </c>
      <c r="M42" s="1">
        <v>19</v>
      </c>
      <c r="N42" s="1">
        <v>16</v>
      </c>
      <c r="O42" s="1">
        <v>8</v>
      </c>
      <c r="P42" s="1">
        <v>4</v>
      </c>
      <c r="Q42" s="1">
        <v>3</v>
      </c>
      <c r="R42" s="1">
        <v>4</v>
      </c>
      <c r="S42" s="1"/>
      <c r="T42" s="1"/>
      <c r="U42" s="1"/>
      <c r="V42" s="1"/>
      <c r="W42" s="1"/>
      <c r="X42" s="1"/>
      <c r="Y42" s="1">
        <v>243</v>
      </c>
    </row>
    <row r="43" spans="1:25" x14ac:dyDescent="0.25">
      <c r="A43" s="4" t="s">
        <v>26</v>
      </c>
      <c r="B43" s="1"/>
      <c r="C43" s="1"/>
      <c r="D43" s="1"/>
      <c r="E43" s="1"/>
      <c r="F43" s="1">
        <v>1</v>
      </c>
      <c r="G43" s="1">
        <v>3</v>
      </c>
      <c r="H43" s="1">
        <v>7</v>
      </c>
      <c r="I43" s="1">
        <v>19</v>
      </c>
      <c r="J43" s="1">
        <v>21</v>
      </c>
      <c r="K43" s="1">
        <v>13</v>
      </c>
      <c r="L43" s="1">
        <v>10</v>
      </c>
      <c r="M43" s="1">
        <v>7</v>
      </c>
      <c r="N43" s="1">
        <v>3</v>
      </c>
      <c r="O43" s="1">
        <v>1</v>
      </c>
      <c r="P43" s="1">
        <v>1</v>
      </c>
      <c r="Q43" s="1"/>
      <c r="R43" s="1">
        <v>1</v>
      </c>
      <c r="S43" s="1"/>
      <c r="T43" s="1"/>
      <c r="U43" s="1"/>
      <c r="V43" s="1"/>
      <c r="W43" s="1"/>
      <c r="X43" s="1"/>
      <c r="Y43" s="1">
        <v>87</v>
      </c>
    </row>
    <row r="44" spans="1:25" x14ac:dyDescent="0.25">
      <c r="A44" s="4" t="s">
        <v>27</v>
      </c>
      <c r="B44" s="1"/>
      <c r="C44" s="1"/>
      <c r="D44" s="1"/>
      <c r="E44" s="1"/>
      <c r="F44" s="1">
        <v>1</v>
      </c>
      <c r="G44" s="1">
        <v>8</v>
      </c>
      <c r="H44" s="1">
        <v>24</v>
      </c>
      <c r="I44" s="1">
        <v>46</v>
      </c>
      <c r="J44" s="1">
        <v>56</v>
      </c>
      <c r="K44" s="1">
        <v>60</v>
      </c>
      <c r="L44" s="1">
        <v>69</v>
      </c>
      <c r="M44" s="1">
        <v>36</v>
      </c>
      <c r="N44" s="1">
        <v>30</v>
      </c>
      <c r="O44" s="1">
        <v>15</v>
      </c>
      <c r="P44" s="1">
        <v>10</v>
      </c>
      <c r="Q44" s="1">
        <v>2</v>
      </c>
      <c r="R44" s="1">
        <v>2</v>
      </c>
      <c r="S44" s="1">
        <v>2</v>
      </c>
      <c r="T44" s="1"/>
      <c r="U44" s="1"/>
      <c r="V44" s="1"/>
      <c r="W44" s="1"/>
      <c r="X44" s="1"/>
      <c r="Y44" s="1">
        <v>361</v>
      </c>
    </row>
    <row r="45" spans="1:25" x14ac:dyDescent="0.25">
      <c r="A45" s="4" t="s">
        <v>28</v>
      </c>
      <c r="B45" s="1"/>
      <c r="C45" s="1"/>
      <c r="D45" s="1"/>
      <c r="E45" s="1"/>
      <c r="F45" s="1">
        <v>3</v>
      </c>
      <c r="G45" s="1">
        <v>6</v>
      </c>
      <c r="H45" s="1">
        <v>15</v>
      </c>
      <c r="I45" s="1">
        <v>32</v>
      </c>
      <c r="J45" s="1">
        <v>18</v>
      </c>
      <c r="K45" s="1">
        <v>18</v>
      </c>
      <c r="L45" s="1">
        <v>14</v>
      </c>
      <c r="M45" s="1">
        <v>18</v>
      </c>
      <c r="N45" s="1">
        <v>6</v>
      </c>
      <c r="O45" s="1">
        <v>3</v>
      </c>
      <c r="P45" s="1">
        <v>2</v>
      </c>
      <c r="Q45" s="1"/>
      <c r="R45" s="1"/>
      <c r="S45" s="1"/>
      <c r="T45" s="1"/>
      <c r="U45" s="1"/>
      <c r="V45" s="1"/>
      <c r="W45" s="1"/>
      <c r="X45" s="1"/>
      <c r="Y45" s="1">
        <v>135</v>
      </c>
    </row>
    <row r="46" spans="1:25" x14ac:dyDescent="0.25">
      <c r="A46" s="4" t="s">
        <v>61</v>
      </c>
      <c r="B46" s="1"/>
      <c r="C46" s="1"/>
      <c r="D46" s="1"/>
      <c r="E46" s="1"/>
      <c r="F46" s="1"/>
      <c r="G46" s="1">
        <v>1</v>
      </c>
      <c r="H46" s="1"/>
      <c r="I46" s="1"/>
      <c r="J46" s="1">
        <v>3</v>
      </c>
      <c r="K46" s="1">
        <v>10</v>
      </c>
      <c r="L46" s="1">
        <v>25</v>
      </c>
      <c r="M46" s="1">
        <v>33</v>
      </c>
      <c r="N46" s="1">
        <v>40</v>
      </c>
      <c r="O46" s="1">
        <v>49</v>
      </c>
      <c r="P46" s="1">
        <v>44</v>
      </c>
      <c r="Q46" s="1">
        <v>40</v>
      </c>
      <c r="R46" s="1">
        <v>19</v>
      </c>
      <c r="S46" s="1">
        <v>14</v>
      </c>
      <c r="T46" s="1">
        <v>6</v>
      </c>
      <c r="U46" s="1">
        <v>3</v>
      </c>
      <c r="V46" s="1">
        <v>1</v>
      </c>
      <c r="W46" s="1"/>
      <c r="X46" s="1"/>
      <c r="Y46" s="1">
        <v>288</v>
      </c>
    </row>
    <row r="47" spans="1:25" x14ac:dyDescent="0.25">
      <c r="A47" s="4" t="s">
        <v>56</v>
      </c>
      <c r="B47" s="1"/>
      <c r="C47" s="1"/>
      <c r="D47" s="1"/>
      <c r="E47" s="1"/>
      <c r="F47" s="1">
        <v>2</v>
      </c>
      <c r="G47" s="1">
        <v>2</v>
      </c>
      <c r="H47" s="1">
        <v>6</v>
      </c>
      <c r="I47" s="1">
        <v>14</v>
      </c>
      <c r="J47" s="1">
        <v>25</v>
      </c>
      <c r="K47" s="1">
        <v>17</v>
      </c>
      <c r="L47" s="1">
        <v>36</v>
      </c>
      <c r="M47" s="1">
        <v>44</v>
      </c>
      <c r="N47" s="1">
        <v>28</v>
      </c>
      <c r="O47" s="1">
        <v>24</v>
      </c>
      <c r="P47" s="1">
        <v>18</v>
      </c>
      <c r="Q47" s="1">
        <v>11</v>
      </c>
      <c r="R47" s="1">
        <v>5</v>
      </c>
      <c r="S47" s="1">
        <v>3</v>
      </c>
      <c r="T47" s="1">
        <v>4</v>
      </c>
      <c r="U47" s="1">
        <v>1</v>
      </c>
      <c r="V47" s="1"/>
      <c r="W47" s="1">
        <v>1</v>
      </c>
      <c r="X47" s="1"/>
      <c r="Y47" s="1">
        <v>241</v>
      </c>
    </row>
    <row r="48" spans="1:25" x14ac:dyDescent="0.25">
      <c r="A48" s="4" t="s">
        <v>45</v>
      </c>
      <c r="B48" s="1"/>
      <c r="C48" s="1"/>
      <c r="D48" s="1"/>
      <c r="E48" s="1"/>
      <c r="F48" s="1">
        <v>1</v>
      </c>
      <c r="G48" s="1">
        <v>1</v>
      </c>
      <c r="H48" s="1">
        <v>3</v>
      </c>
      <c r="I48" s="1">
        <v>13</v>
      </c>
      <c r="J48" s="1">
        <v>9</v>
      </c>
      <c r="K48" s="1">
        <v>12</v>
      </c>
      <c r="L48" s="1">
        <v>7</v>
      </c>
      <c r="M48" s="1">
        <v>6</v>
      </c>
      <c r="N48" s="1">
        <v>8</v>
      </c>
      <c r="O48" s="1">
        <v>2</v>
      </c>
      <c r="P48" s="1">
        <v>1</v>
      </c>
      <c r="Q48" s="1">
        <v>1</v>
      </c>
      <c r="R48" s="1"/>
      <c r="S48" s="1"/>
      <c r="T48" s="1"/>
      <c r="U48" s="1"/>
      <c r="V48" s="1"/>
      <c r="W48" s="1"/>
      <c r="X48" s="1"/>
      <c r="Y48" s="1">
        <v>64</v>
      </c>
    </row>
    <row r="49" spans="1:25" x14ac:dyDescent="0.25">
      <c r="A49" s="4" t="s">
        <v>7</v>
      </c>
      <c r="B49" s="1"/>
      <c r="C49" s="1"/>
      <c r="D49" s="1"/>
      <c r="E49" s="1">
        <v>1</v>
      </c>
      <c r="F49" s="1">
        <v>2</v>
      </c>
      <c r="G49" s="1">
        <v>3</v>
      </c>
      <c r="H49" s="1">
        <v>9</v>
      </c>
      <c r="I49" s="1">
        <v>10</v>
      </c>
      <c r="J49" s="1">
        <v>22</v>
      </c>
      <c r="K49" s="1">
        <v>22</v>
      </c>
      <c r="L49" s="1">
        <v>39</v>
      </c>
      <c r="M49" s="1">
        <v>27</v>
      </c>
      <c r="N49" s="1">
        <v>27</v>
      </c>
      <c r="O49" s="1">
        <v>10</v>
      </c>
      <c r="P49" s="1">
        <v>13</v>
      </c>
      <c r="Q49" s="1">
        <v>5</v>
      </c>
      <c r="R49" s="1">
        <v>2</v>
      </c>
      <c r="S49" s="1">
        <v>2</v>
      </c>
      <c r="T49" s="1">
        <v>2</v>
      </c>
      <c r="U49" s="1">
        <v>1</v>
      </c>
      <c r="V49" s="1"/>
      <c r="W49" s="1"/>
      <c r="X49" s="1"/>
      <c r="Y49" s="1">
        <v>197</v>
      </c>
    </row>
    <row r="50" spans="1:25" x14ac:dyDescent="0.25">
      <c r="A50" s="4" t="s">
        <v>10</v>
      </c>
      <c r="B50" s="1"/>
      <c r="C50" s="1"/>
      <c r="D50" s="1"/>
      <c r="E50" s="1">
        <v>2</v>
      </c>
      <c r="F50" s="1">
        <v>2</v>
      </c>
      <c r="G50" s="1">
        <v>11</v>
      </c>
      <c r="H50" s="1">
        <v>17</v>
      </c>
      <c r="I50" s="1">
        <v>24</v>
      </c>
      <c r="J50" s="1">
        <v>34</v>
      </c>
      <c r="K50" s="1">
        <v>24</v>
      </c>
      <c r="L50" s="1">
        <v>21</v>
      </c>
      <c r="M50" s="1">
        <v>18</v>
      </c>
      <c r="N50" s="1">
        <v>7</v>
      </c>
      <c r="O50" s="1">
        <v>4</v>
      </c>
      <c r="P50" s="1">
        <v>1</v>
      </c>
      <c r="Q50" s="1"/>
      <c r="R50" s="1"/>
      <c r="S50" s="1"/>
      <c r="T50" s="1"/>
      <c r="U50" s="1"/>
      <c r="V50" s="1"/>
      <c r="W50" s="1"/>
      <c r="X50" s="1"/>
      <c r="Y50" s="1">
        <v>165</v>
      </c>
    </row>
    <row r="51" spans="1:25" x14ac:dyDescent="0.25">
      <c r="A51" s="4" t="s">
        <v>29</v>
      </c>
      <c r="B51" s="1"/>
      <c r="C51" s="1"/>
      <c r="D51" s="1"/>
      <c r="E51" s="1"/>
      <c r="F51" s="1">
        <v>3</v>
      </c>
      <c r="G51" s="1">
        <v>1</v>
      </c>
      <c r="H51" s="1">
        <v>7</v>
      </c>
      <c r="I51" s="1">
        <v>18</v>
      </c>
      <c r="J51" s="1">
        <v>14</v>
      </c>
      <c r="K51" s="1">
        <v>17</v>
      </c>
      <c r="L51" s="1">
        <v>16</v>
      </c>
      <c r="M51" s="1">
        <v>9</v>
      </c>
      <c r="N51" s="1">
        <v>5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>
        <v>90</v>
      </c>
    </row>
    <row r="52" spans="1:25" x14ac:dyDescent="0.25">
      <c r="A52" s="4" t="s">
        <v>30</v>
      </c>
      <c r="B52" s="1"/>
      <c r="C52" s="1"/>
      <c r="D52" s="1"/>
      <c r="E52" s="1"/>
      <c r="F52" s="1">
        <v>2</v>
      </c>
      <c r="G52" s="1">
        <v>6</v>
      </c>
      <c r="H52" s="1">
        <v>10</v>
      </c>
      <c r="I52" s="1">
        <v>18</v>
      </c>
      <c r="J52" s="1">
        <v>11</v>
      </c>
      <c r="K52" s="1">
        <v>5</v>
      </c>
      <c r="L52" s="1">
        <v>5</v>
      </c>
      <c r="M52" s="1"/>
      <c r="N52" s="1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>
        <v>58</v>
      </c>
    </row>
    <row r="53" spans="1:25" x14ac:dyDescent="0.25">
      <c r="A53" s="4" t="s">
        <v>18</v>
      </c>
      <c r="B53" s="1"/>
      <c r="C53" s="1"/>
      <c r="D53" s="1"/>
      <c r="E53" s="1">
        <v>1</v>
      </c>
      <c r="F53" s="1">
        <v>1</v>
      </c>
      <c r="G53" s="1">
        <v>1</v>
      </c>
      <c r="H53" s="1">
        <v>5</v>
      </c>
      <c r="I53" s="1">
        <v>26</v>
      </c>
      <c r="J53" s="1">
        <v>22</v>
      </c>
      <c r="K53" s="1">
        <v>14</v>
      </c>
      <c r="L53" s="1">
        <v>13</v>
      </c>
      <c r="M53" s="1">
        <v>7</v>
      </c>
      <c r="N53" s="1">
        <v>1</v>
      </c>
      <c r="O53" s="1">
        <v>1</v>
      </c>
      <c r="P53" s="1">
        <v>2</v>
      </c>
      <c r="Q53" s="1"/>
      <c r="R53" s="1"/>
      <c r="S53" s="1"/>
      <c r="T53" s="1"/>
      <c r="U53" s="1"/>
      <c r="V53" s="1"/>
      <c r="W53" s="1"/>
      <c r="X53" s="1"/>
      <c r="Y53" s="1">
        <v>94</v>
      </c>
    </row>
    <row r="54" spans="1:25" x14ac:dyDescent="0.25">
      <c r="A54" s="4" t="s">
        <v>37</v>
      </c>
      <c r="B54" s="1"/>
      <c r="C54" s="1"/>
      <c r="D54" s="1"/>
      <c r="E54" s="1"/>
      <c r="F54" s="1">
        <v>4</v>
      </c>
      <c r="G54" s="1">
        <v>6</v>
      </c>
      <c r="H54" s="1">
        <v>14</v>
      </c>
      <c r="I54" s="1">
        <v>33</v>
      </c>
      <c r="J54" s="1">
        <v>46</v>
      </c>
      <c r="K54" s="1">
        <v>51</v>
      </c>
      <c r="L54" s="1">
        <v>41</v>
      </c>
      <c r="M54" s="1">
        <v>54</v>
      </c>
      <c r="N54" s="1">
        <v>37</v>
      </c>
      <c r="O54" s="1">
        <v>31</v>
      </c>
      <c r="P54" s="1">
        <v>31</v>
      </c>
      <c r="Q54" s="1">
        <v>13</v>
      </c>
      <c r="R54" s="1">
        <v>4</v>
      </c>
      <c r="S54" s="1">
        <v>6</v>
      </c>
      <c r="T54" s="1">
        <v>5</v>
      </c>
      <c r="U54" s="1"/>
      <c r="V54" s="1"/>
      <c r="W54" s="1"/>
      <c r="X54" s="1"/>
      <c r="Y54" s="1">
        <v>376</v>
      </c>
    </row>
    <row r="55" spans="1:25" x14ac:dyDescent="0.25">
      <c r="A55" s="4" t="s">
        <v>31</v>
      </c>
      <c r="B55" s="1"/>
      <c r="C55" s="1"/>
      <c r="D55" s="1"/>
      <c r="E55" s="1"/>
      <c r="F55" s="1">
        <v>1</v>
      </c>
      <c r="G55" s="1">
        <v>7</v>
      </c>
      <c r="H55" s="1">
        <v>32</v>
      </c>
      <c r="I55" s="1">
        <v>36</v>
      </c>
      <c r="J55" s="1">
        <v>43</v>
      </c>
      <c r="K55" s="1">
        <v>42</v>
      </c>
      <c r="L55" s="1">
        <v>24</v>
      </c>
      <c r="M55" s="1">
        <v>19</v>
      </c>
      <c r="N55" s="1">
        <v>17</v>
      </c>
      <c r="O55" s="1">
        <v>13</v>
      </c>
      <c r="P55" s="1">
        <v>2</v>
      </c>
      <c r="Q55" s="1">
        <v>1</v>
      </c>
      <c r="R55" s="1"/>
      <c r="S55" s="1"/>
      <c r="T55" s="1"/>
      <c r="U55" s="1"/>
      <c r="V55" s="1"/>
      <c r="W55" s="1"/>
      <c r="X55" s="1"/>
      <c r="Y55" s="1">
        <v>237</v>
      </c>
    </row>
    <row r="56" spans="1:25" x14ac:dyDescent="0.25">
      <c r="A56" s="4" t="s">
        <v>111</v>
      </c>
      <c r="B56" s="1"/>
      <c r="C56" s="1"/>
      <c r="D56" s="1"/>
      <c r="E56" s="1"/>
      <c r="F56" s="1"/>
      <c r="G56" s="1"/>
      <c r="H56" s="1">
        <v>1</v>
      </c>
      <c r="I56" s="1">
        <v>3</v>
      </c>
      <c r="J56" s="1">
        <v>5</v>
      </c>
      <c r="K56" s="1">
        <v>13</v>
      </c>
      <c r="L56" s="1">
        <v>28</v>
      </c>
      <c r="M56" s="1">
        <v>16</v>
      </c>
      <c r="N56" s="1">
        <v>19</v>
      </c>
      <c r="O56" s="1">
        <v>10</v>
      </c>
      <c r="P56" s="1">
        <v>6</v>
      </c>
      <c r="Q56" s="1">
        <v>4</v>
      </c>
      <c r="R56" s="1">
        <v>3</v>
      </c>
      <c r="S56" s="1">
        <v>1</v>
      </c>
      <c r="T56" s="1"/>
      <c r="U56" s="1">
        <v>1</v>
      </c>
      <c r="V56" s="1"/>
      <c r="W56" s="1"/>
      <c r="X56" s="1"/>
      <c r="Y56" s="1">
        <v>110</v>
      </c>
    </row>
    <row r="57" spans="1:25" x14ac:dyDescent="0.25">
      <c r="A57" s="4" t="s">
        <v>114</v>
      </c>
      <c r="B57" s="1"/>
      <c r="C57" s="1"/>
      <c r="D57" s="1"/>
      <c r="E57" s="1"/>
      <c r="F57" s="1"/>
      <c r="G57" s="1"/>
      <c r="H57" s="1">
        <v>7</v>
      </c>
      <c r="I57" s="1">
        <v>15</v>
      </c>
      <c r="J57" s="1">
        <v>24</v>
      </c>
      <c r="K57" s="1">
        <v>35</v>
      </c>
      <c r="L57" s="1">
        <v>33</v>
      </c>
      <c r="M57" s="1">
        <v>26</v>
      </c>
      <c r="N57" s="1">
        <v>22</v>
      </c>
      <c r="O57" s="1">
        <v>15</v>
      </c>
      <c r="P57" s="1">
        <v>14</v>
      </c>
      <c r="Q57" s="1">
        <v>7</v>
      </c>
      <c r="R57" s="1">
        <v>6</v>
      </c>
      <c r="S57" s="1"/>
      <c r="T57" s="1">
        <v>1</v>
      </c>
      <c r="U57" s="1"/>
      <c r="V57" s="1"/>
      <c r="W57" s="1"/>
      <c r="X57" s="1"/>
      <c r="Y57" s="1">
        <v>205</v>
      </c>
    </row>
    <row r="58" spans="1:25" x14ac:dyDescent="0.25">
      <c r="A58" s="4" t="s">
        <v>124</v>
      </c>
      <c r="B58" s="1"/>
      <c r="C58" s="1"/>
      <c r="D58" s="1"/>
      <c r="E58" s="1"/>
      <c r="F58" s="1"/>
      <c r="G58" s="1"/>
      <c r="H58" s="1"/>
      <c r="I58" s="1"/>
      <c r="J58" s="1"/>
      <c r="K58" s="1">
        <v>1</v>
      </c>
      <c r="L58" s="1"/>
      <c r="M58" s="1">
        <v>1</v>
      </c>
      <c r="N58" s="1">
        <v>2</v>
      </c>
      <c r="O58" s="1">
        <v>12</v>
      </c>
      <c r="P58" s="1">
        <v>15</v>
      </c>
      <c r="Q58" s="1">
        <v>19</v>
      </c>
      <c r="R58" s="1">
        <v>43</v>
      </c>
      <c r="S58" s="1">
        <v>47</v>
      </c>
      <c r="T58" s="1">
        <v>32</v>
      </c>
      <c r="U58" s="1">
        <v>22</v>
      </c>
      <c r="V58" s="1">
        <v>14</v>
      </c>
      <c r="W58" s="1">
        <v>3</v>
      </c>
      <c r="X58" s="1"/>
      <c r="Y58" s="1">
        <v>211</v>
      </c>
    </row>
    <row r="59" spans="1:25" x14ac:dyDescent="0.25">
      <c r="A59" s="4" t="s">
        <v>40</v>
      </c>
      <c r="B59" s="1"/>
      <c r="C59" s="1"/>
      <c r="D59" s="1"/>
      <c r="E59" s="1"/>
      <c r="F59" s="1">
        <v>2</v>
      </c>
      <c r="G59" s="1">
        <v>9</v>
      </c>
      <c r="H59" s="1">
        <v>25</v>
      </c>
      <c r="I59" s="1">
        <v>69</v>
      </c>
      <c r="J59" s="1">
        <v>76</v>
      </c>
      <c r="K59" s="1">
        <v>76</v>
      </c>
      <c r="L59" s="1">
        <v>74</v>
      </c>
      <c r="M59" s="1">
        <v>70</v>
      </c>
      <c r="N59" s="1">
        <v>58</v>
      </c>
      <c r="O59" s="1">
        <v>31</v>
      </c>
      <c r="P59" s="1">
        <v>18</v>
      </c>
      <c r="Q59" s="1">
        <v>9</v>
      </c>
      <c r="R59" s="1">
        <v>3</v>
      </c>
      <c r="S59" s="1">
        <v>3</v>
      </c>
      <c r="T59" s="1"/>
      <c r="U59" s="1">
        <v>1</v>
      </c>
      <c r="V59" s="1"/>
      <c r="W59" s="1"/>
      <c r="X59" s="1"/>
      <c r="Y59" s="1">
        <v>524</v>
      </c>
    </row>
    <row r="60" spans="1:25" x14ac:dyDescent="0.25">
      <c r="A60" s="4" t="s">
        <v>17</v>
      </c>
      <c r="B60" s="1"/>
      <c r="C60" s="1"/>
      <c r="D60" s="1"/>
      <c r="E60" s="1">
        <v>1</v>
      </c>
      <c r="F60" s="1">
        <v>1</v>
      </c>
      <c r="G60" s="1">
        <v>5</v>
      </c>
      <c r="H60" s="1">
        <v>26</v>
      </c>
      <c r="I60" s="1">
        <v>33</v>
      </c>
      <c r="J60" s="1">
        <v>43</v>
      </c>
      <c r="K60" s="1">
        <v>45</v>
      </c>
      <c r="L60" s="1">
        <v>47</v>
      </c>
      <c r="M60" s="1">
        <v>31</v>
      </c>
      <c r="N60" s="1">
        <v>8</v>
      </c>
      <c r="O60" s="1">
        <v>7</v>
      </c>
      <c r="P60" s="1">
        <v>1</v>
      </c>
      <c r="Q60" s="1"/>
      <c r="R60" s="1"/>
      <c r="S60" s="1">
        <v>1</v>
      </c>
      <c r="T60" s="1"/>
      <c r="U60" s="1"/>
      <c r="V60" s="1"/>
      <c r="W60" s="1"/>
      <c r="X60" s="1"/>
      <c r="Y60" s="1">
        <v>249</v>
      </c>
    </row>
    <row r="61" spans="1:25" x14ac:dyDescent="0.25">
      <c r="A61" s="4" t="s">
        <v>4</v>
      </c>
      <c r="B61" s="1"/>
      <c r="C61" s="1"/>
      <c r="D61" s="1">
        <v>1</v>
      </c>
      <c r="E61" s="1">
        <v>2</v>
      </c>
      <c r="F61" s="1">
        <v>2</v>
      </c>
      <c r="G61" s="1">
        <v>10</v>
      </c>
      <c r="H61" s="1">
        <v>38</v>
      </c>
      <c r="I61" s="1">
        <v>70</v>
      </c>
      <c r="J61" s="1">
        <v>102</v>
      </c>
      <c r="K61" s="1">
        <v>107</v>
      </c>
      <c r="L61" s="1">
        <v>97</v>
      </c>
      <c r="M61" s="1">
        <v>91</v>
      </c>
      <c r="N61" s="1">
        <v>74</v>
      </c>
      <c r="O61" s="1">
        <v>47</v>
      </c>
      <c r="P61" s="1">
        <v>28</v>
      </c>
      <c r="Q61" s="1">
        <v>28</v>
      </c>
      <c r="R61" s="1">
        <v>13</v>
      </c>
      <c r="S61" s="1">
        <v>7</v>
      </c>
      <c r="T61" s="1">
        <v>1</v>
      </c>
      <c r="U61" s="1"/>
      <c r="V61" s="1"/>
      <c r="W61" s="1"/>
      <c r="X61" s="1"/>
      <c r="Y61" s="1">
        <v>718</v>
      </c>
    </row>
    <row r="62" spans="1:25" x14ac:dyDescent="0.25">
      <c r="A62" s="4" t="s">
        <v>63</v>
      </c>
      <c r="B62" s="1"/>
      <c r="C62" s="1"/>
      <c r="D62" s="1"/>
      <c r="E62" s="1"/>
      <c r="F62" s="1"/>
      <c r="G62" s="1">
        <v>5</v>
      </c>
      <c r="H62" s="1">
        <v>11</v>
      </c>
      <c r="I62" s="1">
        <v>35</v>
      </c>
      <c r="J62" s="1">
        <v>32</v>
      </c>
      <c r="K62" s="1">
        <v>22</v>
      </c>
      <c r="L62" s="1">
        <v>19</v>
      </c>
      <c r="M62" s="1">
        <v>14</v>
      </c>
      <c r="N62" s="1">
        <v>11</v>
      </c>
      <c r="O62" s="1">
        <v>10</v>
      </c>
      <c r="P62" s="1">
        <v>3</v>
      </c>
      <c r="Q62" s="1">
        <v>1</v>
      </c>
      <c r="R62" s="1">
        <v>2</v>
      </c>
      <c r="S62" s="1"/>
      <c r="T62" s="1"/>
      <c r="U62" s="1"/>
      <c r="V62" s="1"/>
      <c r="W62" s="1"/>
      <c r="X62" s="1"/>
      <c r="Y62" s="1">
        <v>165</v>
      </c>
    </row>
    <row r="63" spans="1:25" x14ac:dyDescent="0.25">
      <c r="A63" s="4" t="s">
        <v>64</v>
      </c>
      <c r="B63" s="1"/>
      <c r="C63" s="1"/>
      <c r="D63" s="1"/>
      <c r="E63" s="1"/>
      <c r="F63" s="1"/>
      <c r="G63" s="1">
        <v>2</v>
      </c>
      <c r="H63" s="1">
        <v>12</v>
      </c>
      <c r="I63" s="1">
        <v>21</v>
      </c>
      <c r="J63" s="1">
        <v>26</v>
      </c>
      <c r="K63" s="1">
        <v>46</v>
      </c>
      <c r="L63" s="1">
        <v>35</v>
      </c>
      <c r="M63" s="1">
        <v>45</v>
      </c>
      <c r="N63" s="1">
        <v>44</v>
      </c>
      <c r="O63" s="1">
        <v>35</v>
      </c>
      <c r="P63" s="1">
        <v>25</v>
      </c>
      <c r="Q63" s="1">
        <v>13</v>
      </c>
      <c r="R63" s="1">
        <v>10</v>
      </c>
      <c r="S63" s="1">
        <v>7</v>
      </c>
      <c r="T63" s="1">
        <v>6</v>
      </c>
      <c r="U63" s="1">
        <v>1</v>
      </c>
      <c r="V63" s="1"/>
      <c r="W63" s="1"/>
      <c r="X63" s="1"/>
      <c r="Y63" s="1">
        <v>328</v>
      </c>
    </row>
    <row r="64" spans="1:25" x14ac:dyDescent="0.25">
      <c r="A64" s="4" t="s">
        <v>38</v>
      </c>
      <c r="B64" s="1"/>
      <c r="C64" s="1"/>
      <c r="D64" s="1"/>
      <c r="E64" s="1"/>
      <c r="F64" s="1">
        <v>2</v>
      </c>
      <c r="G64" s="1">
        <v>1</v>
      </c>
      <c r="H64" s="1">
        <v>5</v>
      </c>
      <c r="I64" s="1">
        <v>7</v>
      </c>
      <c r="J64" s="1">
        <v>30</v>
      </c>
      <c r="K64" s="1">
        <v>36</v>
      </c>
      <c r="L64" s="1">
        <v>34</v>
      </c>
      <c r="M64" s="1">
        <v>55</v>
      </c>
      <c r="N64" s="1">
        <v>39</v>
      </c>
      <c r="O64" s="1">
        <v>44</v>
      </c>
      <c r="P64" s="1">
        <v>27</v>
      </c>
      <c r="Q64" s="1">
        <v>20</v>
      </c>
      <c r="R64" s="1">
        <v>14</v>
      </c>
      <c r="S64" s="1">
        <v>14</v>
      </c>
      <c r="T64" s="1">
        <v>3</v>
      </c>
      <c r="U64" s="1">
        <v>1</v>
      </c>
      <c r="V64" s="1"/>
      <c r="W64" s="1"/>
      <c r="X64" s="1"/>
      <c r="Y64" s="1">
        <v>332</v>
      </c>
    </row>
    <row r="65" spans="1:25" x14ac:dyDescent="0.25">
      <c r="A65" s="4" t="s">
        <v>123</v>
      </c>
      <c r="B65" s="1"/>
      <c r="C65" s="1"/>
      <c r="D65" s="1"/>
      <c r="E65" s="1"/>
      <c r="F65" s="1"/>
      <c r="G65" s="1"/>
      <c r="H65" s="1"/>
      <c r="I65" s="1"/>
      <c r="J65" s="1">
        <v>2</v>
      </c>
      <c r="K65" s="1">
        <v>2</v>
      </c>
      <c r="L65" s="1">
        <v>9</v>
      </c>
      <c r="M65" s="1">
        <v>11</v>
      </c>
      <c r="N65" s="1">
        <v>27</v>
      </c>
      <c r="O65" s="1">
        <v>52</v>
      </c>
      <c r="P65" s="1">
        <v>44</v>
      </c>
      <c r="Q65" s="1">
        <v>30</v>
      </c>
      <c r="R65" s="1">
        <v>22</v>
      </c>
      <c r="S65" s="1">
        <v>5</v>
      </c>
      <c r="T65" s="1">
        <v>2</v>
      </c>
      <c r="U65" s="1">
        <v>3</v>
      </c>
      <c r="V65" s="1"/>
      <c r="W65" s="1"/>
      <c r="X65" s="1"/>
      <c r="Y65" s="1">
        <v>209</v>
      </c>
    </row>
    <row r="66" spans="1:25" x14ac:dyDescent="0.25">
      <c r="A66" s="4" t="s">
        <v>32</v>
      </c>
      <c r="B66" s="1"/>
      <c r="C66" s="1"/>
      <c r="D66" s="1"/>
      <c r="E66" s="1"/>
      <c r="F66" s="1">
        <v>1</v>
      </c>
      <c r="G66" s="1">
        <v>5</v>
      </c>
      <c r="H66" s="1">
        <v>4</v>
      </c>
      <c r="I66" s="1">
        <v>12</v>
      </c>
      <c r="J66" s="1">
        <v>36</v>
      </c>
      <c r="K66" s="1">
        <v>43</v>
      </c>
      <c r="L66" s="1">
        <v>56</v>
      </c>
      <c r="M66" s="1">
        <v>53</v>
      </c>
      <c r="N66" s="1">
        <v>40</v>
      </c>
      <c r="O66" s="1">
        <v>37</v>
      </c>
      <c r="P66" s="1">
        <v>35</v>
      </c>
      <c r="Q66" s="1">
        <v>16</v>
      </c>
      <c r="R66" s="1">
        <v>5</v>
      </c>
      <c r="S66" s="1">
        <v>3</v>
      </c>
      <c r="T66" s="1">
        <v>1</v>
      </c>
      <c r="U66" s="1">
        <v>1</v>
      </c>
      <c r="V66" s="1"/>
      <c r="W66" s="1">
        <v>1</v>
      </c>
      <c r="X66" s="1"/>
      <c r="Y66" s="1">
        <v>349</v>
      </c>
    </row>
    <row r="67" spans="1:25" x14ac:dyDescent="0.25">
      <c r="A67" s="4" t="s">
        <v>125</v>
      </c>
      <c r="B67" s="1"/>
      <c r="C67" s="1"/>
      <c r="D67" s="1"/>
      <c r="E67" s="1"/>
      <c r="F67" s="1"/>
      <c r="G67" s="1"/>
      <c r="H67" s="1"/>
      <c r="I67" s="1"/>
      <c r="J67" s="1"/>
      <c r="K67" s="1">
        <v>1</v>
      </c>
      <c r="L67" s="1">
        <v>5</v>
      </c>
      <c r="M67" s="1">
        <v>9</v>
      </c>
      <c r="N67" s="1">
        <v>26</v>
      </c>
      <c r="O67" s="1">
        <v>58</v>
      </c>
      <c r="P67" s="1">
        <v>107</v>
      </c>
      <c r="Q67" s="1">
        <v>138</v>
      </c>
      <c r="R67" s="1">
        <v>149</v>
      </c>
      <c r="S67" s="1">
        <v>131</v>
      </c>
      <c r="T67" s="1">
        <v>91</v>
      </c>
      <c r="U67" s="1">
        <v>55</v>
      </c>
      <c r="V67" s="1">
        <v>25</v>
      </c>
      <c r="W67" s="1">
        <v>9</v>
      </c>
      <c r="X67" s="1"/>
      <c r="Y67" s="1">
        <v>804</v>
      </c>
    </row>
    <row r="68" spans="1:25" x14ac:dyDescent="0.25">
      <c r="A68" s="4" t="s">
        <v>55</v>
      </c>
      <c r="B68" s="1"/>
      <c r="C68" s="1"/>
      <c r="D68" s="1"/>
      <c r="E68" s="1"/>
      <c r="F68" s="1">
        <v>2</v>
      </c>
      <c r="G68" s="1">
        <v>4</v>
      </c>
      <c r="H68" s="1">
        <v>13</v>
      </c>
      <c r="I68" s="1">
        <v>27</v>
      </c>
      <c r="J68" s="1">
        <v>26</v>
      </c>
      <c r="K68" s="1">
        <v>28</v>
      </c>
      <c r="L68" s="1">
        <v>31</v>
      </c>
      <c r="M68" s="1">
        <v>21</v>
      </c>
      <c r="N68" s="1">
        <v>12</v>
      </c>
      <c r="O68" s="1">
        <v>11</v>
      </c>
      <c r="P68" s="1">
        <v>5</v>
      </c>
      <c r="Q68" s="1">
        <v>2</v>
      </c>
      <c r="R68" s="1">
        <v>1</v>
      </c>
      <c r="S68" s="1">
        <v>1</v>
      </c>
      <c r="T68" s="1"/>
      <c r="U68" s="1"/>
      <c r="V68" s="1"/>
      <c r="W68" s="1"/>
      <c r="X68" s="1"/>
      <c r="Y68" s="1">
        <v>184</v>
      </c>
    </row>
    <row r="69" spans="1:25" x14ac:dyDescent="0.25">
      <c r="A69" s="4" t="s">
        <v>15</v>
      </c>
      <c r="B69" s="1"/>
      <c r="C69" s="1"/>
      <c r="D69" s="1"/>
      <c r="E69" s="1">
        <v>1</v>
      </c>
      <c r="F69" s="1"/>
      <c r="G69" s="1"/>
      <c r="H69" s="1">
        <v>6</v>
      </c>
      <c r="I69" s="1">
        <v>8</v>
      </c>
      <c r="J69" s="1">
        <v>23</v>
      </c>
      <c r="K69" s="1">
        <v>19</v>
      </c>
      <c r="L69" s="1">
        <v>35</v>
      </c>
      <c r="M69" s="1">
        <v>38</v>
      </c>
      <c r="N69" s="1">
        <v>49</v>
      </c>
      <c r="O69" s="1">
        <v>50</v>
      </c>
      <c r="P69" s="1">
        <v>57</v>
      </c>
      <c r="Q69" s="1">
        <v>41</v>
      </c>
      <c r="R69" s="1">
        <v>50</v>
      </c>
      <c r="S69" s="1">
        <v>42</v>
      </c>
      <c r="T69" s="1">
        <v>25</v>
      </c>
      <c r="U69" s="1">
        <v>13</v>
      </c>
      <c r="V69" s="1">
        <v>8</v>
      </c>
      <c r="W69" s="1">
        <v>5</v>
      </c>
      <c r="X69" s="1"/>
      <c r="Y69" s="1">
        <v>470</v>
      </c>
    </row>
    <row r="70" spans="1:25" x14ac:dyDescent="0.25">
      <c r="A70" s="4" t="s">
        <v>108</v>
      </c>
      <c r="B70" s="1"/>
      <c r="C70" s="1"/>
      <c r="D70" s="1"/>
      <c r="E70" s="1"/>
      <c r="F70" s="1"/>
      <c r="G70" s="1"/>
      <c r="H70" s="1">
        <v>1</v>
      </c>
      <c r="I70" s="1"/>
      <c r="J70" s="1"/>
      <c r="K70" s="1">
        <v>2</v>
      </c>
      <c r="L70" s="1">
        <v>2</v>
      </c>
      <c r="M70" s="1">
        <v>6</v>
      </c>
      <c r="N70" s="1">
        <v>17</v>
      </c>
      <c r="O70" s="1">
        <v>34</v>
      </c>
      <c r="P70" s="1">
        <v>39</v>
      </c>
      <c r="Q70" s="1">
        <v>43</v>
      </c>
      <c r="R70" s="1">
        <v>35</v>
      </c>
      <c r="S70" s="1">
        <v>27</v>
      </c>
      <c r="T70" s="1">
        <v>17</v>
      </c>
      <c r="U70" s="1">
        <v>6</v>
      </c>
      <c r="V70" s="1">
        <v>1</v>
      </c>
      <c r="W70" s="1"/>
      <c r="X70" s="1"/>
      <c r="Y70" s="1">
        <v>230</v>
      </c>
    </row>
    <row r="71" spans="1:25" x14ac:dyDescent="0.25">
      <c r="A71" s="4" t="s">
        <v>65</v>
      </c>
      <c r="B71" s="1"/>
      <c r="C71" s="1"/>
      <c r="D71" s="1"/>
      <c r="E71" s="1"/>
      <c r="F71" s="1"/>
      <c r="G71" s="1">
        <v>2</v>
      </c>
      <c r="H71" s="1">
        <v>3</v>
      </c>
      <c r="I71" s="1">
        <v>10</v>
      </c>
      <c r="J71" s="1">
        <v>21</v>
      </c>
      <c r="K71" s="1">
        <v>12</v>
      </c>
      <c r="L71" s="1">
        <v>5</v>
      </c>
      <c r="M71" s="1">
        <v>7</v>
      </c>
      <c r="N71" s="1">
        <v>6</v>
      </c>
      <c r="O71" s="1">
        <v>2</v>
      </c>
      <c r="P71" s="1"/>
      <c r="Q71" s="1"/>
      <c r="R71" s="1"/>
      <c r="S71" s="1"/>
      <c r="T71" s="1"/>
      <c r="U71" s="1"/>
      <c r="V71" s="1"/>
      <c r="W71" s="1"/>
      <c r="X71" s="1"/>
      <c r="Y71" s="1">
        <v>68</v>
      </c>
    </row>
    <row r="72" spans="1:25" x14ac:dyDescent="0.25">
      <c r="A72" s="4" t="s">
        <v>99</v>
      </c>
      <c r="B72" s="1"/>
      <c r="C72" s="1"/>
      <c r="D72" s="1"/>
      <c r="E72" s="1"/>
      <c r="F72" s="1"/>
      <c r="G72" s="1"/>
      <c r="H72" s="1">
        <v>2</v>
      </c>
      <c r="I72" s="1">
        <v>4</v>
      </c>
      <c r="J72" s="1">
        <v>14</v>
      </c>
      <c r="K72" s="1">
        <v>17</v>
      </c>
      <c r="L72" s="1">
        <v>28</v>
      </c>
      <c r="M72" s="1">
        <v>17</v>
      </c>
      <c r="N72" s="1">
        <v>22</v>
      </c>
      <c r="O72" s="1">
        <v>12</v>
      </c>
      <c r="P72" s="1">
        <v>4</v>
      </c>
      <c r="Q72" s="1">
        <v>2</v>
      </c>
      <c r="R72" s="1">
        <v>1</v>
      </c>
      <c r="S72" s="1">
        <v>1</v>
      </c>
      <c r="T72" s="1"/>
      <c r="U72" s="1"/>
      <c r="V72" s="1"/>
      <c r="W72" s="1"/>
      <c r="X72" s="1"/>
      <c r="Y72" s="1">
        <v>124</v>
      </c>
    </row>
    <row r="73" spans="1:25" x14ac:dyDescent="0.25">
      <c r="A73" s="4" t="s">
        <v>33</v>
      </c>
      <c r="B73" s="1"/>
      <c r="C73" s="1"/>
      <c r="D73" s="1"/>
      <c r="E73" s="1"/>
      <c r="F73" s="1">
        <v>3</v>
      </c>
      <c r="G73" s="1">
        <v>6</v>
      </c>
      <c r="H73" s="1">
        <v>22</v>
      </c>
      <c r="I73" s="1">
        <v>23</v>
      </c>
      <c r="J73" s="1">
        <v>33</v>
      </c>
      <c r="K73" s="1">
        <v>20</v>
      </c>
      <c r="L73" s="1">
        <v>19</v>
      </c>
      <c r="M73" s="1">
        <v>13</v>
      </c>
      <c r="N73" s="1">
        <v>3</v>
      </c>
      <c r="O73" s="1">
        <v>4</v>
      </c>
      <c r="P73" s="1">
        <v>1</v>
      </c>
      <c r="Q73" s="1"/>
      <c r="R73" s="1"/>
      <c r="S73" s="1"/>
      <c r="T73" s="1"/>
      <c r="U73" s="1"/>
      <c r="V73" s="1"/>
      <c r="W73" s="1"/>
      <c r="X73" s="1"/>
      <c r="Y73" s="1">
        <v>147</v>
      </c>
    </row>
    <row r="74" spans="1:25" x14ac:dyDescent="0.25">
      <c r="A74" s="4" t="s">
        <v>92</v>
      </c>
      <c r="B74" s="1"/>
      <c r="C74" s="1"/>
      <c r="D74" s="1"/>
      <c r="E74" s="1"/>
      <c r="F74" s="1"/>
      <c r="G74" s="1">
        <v>1</v>
      </c>
      <c r="H74" s="1">
        <v>2</v>
      </c>
      <c r="I74" s="1">
        <v>7</v>
      </c>
      <c r="J74" s="1">
        <v>7</v>
      </c>
      <c r="K74" s="1">
        <v>8</v>
      </c>
      <c r="L74" s="1">
        <v>1</v>
      </c>
      <c r="M74" s="1"/>
      <c r="N74" s="1">
        <v>6</v>
      </c>
      <c r="O74" s="1"/>
      <c r="P74" s="1"/>
      <c r="Q74" s="1"/>
      <c r="R74" s="1">
        <v>1</v>
      </c>
      <c r="S74" s="1"/>
      <c r="T74" s="1"/>
      <c r="U74" s="1"/>
      <c r="V74" s="1"/>
      <c r="W74" s="1"/>
      <c r="X74" s="1"/>
      <c r="Y74" s="1">
        <v>33</v>
      </c>
    </row>
    <row r="75" spans="1:25" x14ac:dyDescent="0.25">
      <c r="A75" s="4" t="s">
        <v>11</v>
      </c>
      <c r="B75" s="1"/>
      <c r="C75" s="1"/>
      <c r="D75" s="1"/>
      <c r="E75" s="1">
        <v>1</v>
      </c>
      <c r="F75" s="1">
        <v>4</v>
      </c>
      <c r="G75" s="1">
        <v>5</v>
      </c>
      <c r="H75" s="1">
        <v>28</v>
      </c>
      <c r="I75" s="1">
        <v>31</v>
      </c>
      <c r="J75" s="1">
        <v>46</v>
      </c>
      <c r="K75" s="1">
        <v>69</v>
      </c>
      <c r="L75" s="1">
        <v>61</v>
      </c>
      <c r="M75" s="1">
        <v>52</v>
      </c>
      <c r="N75" s="1">
        <v>51</v>
      </c>
      <c r="O75" s="1">
        <v>34</v>
      </c>
      <c r="P75" s="1">
        <v>35</v>
      </c>
      <c r="Q75" s="1">
        <v>20</v>
      </c>
      <c r="R75" s="1">
        <v>12</v>
      </c>
      <c r="S75" s="1">
        <v>6</v>
      </c>
      <c r="T75" s="1">
        <v>3</v>
      </c>
      <c r="U75" s="1"/>
      <c r="V75" s="1">
        <v>1</v>
      </c>
      <c r="W75" s="1">
        <v>1</v>
      </c>
      <c r="X75" s="1"/>
      <c r="Y75" s="1">
        <v>460</v>
      </c>
    </row>
    <row r="76" spans="1:25" x14ac:dyDescent="0.25">
      <c r="A76" s="4" t="s">
        <v>66</v>
      </c>
      <c r="B76" s="1"/>
      <c r="C76" s="1"/>
      <c r="D76" s="1"/>
      <c r="E76" s="1"/>
      <c r="F76" s="1"/>
      <c r="G76" s="1">
        <v>2</v>
      </c>
      <c r="H76" s="1">
        <v>17</v>
      </c>
      <c r="I76" s="1">
        <v>20</v>
      </c>
      <c r="J76" s="1">
        <v>42</v>
      </c>
      <c r="K76" s="1">
        <v>45</v>
      </c>
      <c r="L76" s="1">
        <v>52</v>
      </c>
      <c r="M76" s="1">
        <v>46</v>
      </c>
      <c r="N76" s="1">
        <v>46</v>
      </c>
      <c r="O76" s="1">
        <v>32</v>
      </c>
      <c r="P76" s="1">
        <v>20</v>
      </c>
      <c r="Q76" s="1">
        <v>12</v>
      </c>
      <c r="R76" s="1">
        <v>7</v>
      </c>
      <c r="S76" s="1">
        <v>1</v>
      </c>
      <c r="T76" s="1">
        <v>1</v>
      </c>
      <c r="U76" s="1"/>
      <c r="V76" s="1">
        <v>1</v>
      </c>
      <c r="W76" s="1"/>
      <c r="X76" s="1"/>
      <c r="Y76" s="1">
        <v>344</v>
      </c>
    </row>
    <row r="77" spans="1:25" x14ac:dyDescent="0.25">
      <c r="A77" s="4" t="s">
        <v>20</v>
      </c>
      <c r="B77" s="1"/>
      <c r="C77" s="1"/>
      <c r="D77" s="1"/>
      <c r="E77" s="1">
        <v>1</v>
      </c>
      <c r="F77" s="1">
        <v>2</v>
      </c>
      <c r="G77" s="1">
        <v>2</v>
      </c>
      <c r="H77" s="1">
        <v>3</v>
      </c>
      <c r="I77" s="1">
        <v>4</v>
      </c>
      <c r="J77" s="1">
        <v>14</v>
      </c>
      <c r="K77" s="1">
        <v>14</v>
      </c>
      <c r="L77" s="1">
        <v>13</v>
      </c>
      <c r="M77" s="1">
        <v>6</v>
      </c>
      <c r="N77" s="1">
        <v>4</v>
      </c>
      <c r="O77" s="1">
        <v>1</v>
      </c>
      <c r="P77" s="1"/>
      <c r="Q77" s="1"/>
      <c r="R77" s="1"/>
      <c r="S77" s="1"/>
      <c r="T77" s="1"/>
      <c r="U77" s="1"/>
      <c r="V77" s="1"/>
      <c r="W77" s="1"/>
      <c r="X77" s="1"/>
      <c r="Y77" s="1">
        <v>64</v>
      </c>
    </row>
    <row r="78" spans="1:25" x14ac:dyDescent="0.25">
      <c r="A78" s="4" t="s">
        <v>0</v>
      </c>
      <c r="B78" s="1">
        <v>1</v>
      </c>
      <c r="C78" s="1"/>
      <c r="D78" s="1"/>
      <c r="E78" s="1"/>
      <c r="F78" s="1"/>
      <c r="G78" s="1">
        <v>4</v>
      </c>
      <c r="H78" s="1">
        <v>9</v>
      </c>
      <c r="I78" s="1">
        <v>16</v>
      </c>
      <c r="J78" s="1">
        <v>41</v>
      </c>
      <c r="K78" s="1">
        <v>37</v>
      </c>
      <c r="L78" s="1">
        <v>64</v>
      </c>
      <c r="M78" s="1">
        <v>49</v>
      </c>
      <c r="N78" s="1">
        <v>50</v>
      </c>
      <c r="O78" s="1">
        <v>43</v>
      </c>
      <c r="P78" s="1">
        <v>34</v>
      </c>
      <c r="Q78" s="1">
        <v>18</v>
      </c>
      <c r="R78" s="1">
        <v>13</v>
      </c>
      <c r="S78" s="1">
        <v>1</v>
      </c>
      <c r="T78" s="1">
        <v>2</v>
      </c>
      <c r="U78" s="1"/>
      <c r="V78" s="1"/>
      <c r="W78" s="1"/>
      <c r="X78" s="1"/>
      <c r="Y78" s="1">
        <v>382</v>
      </c>
    </row>
    <row r="79" spans="1:25" x14ac:dyDescent="0.25">
      <c r="A79" s="4" t="s">
        <v>74</v>
      </c>
      <c r="B79" s="1"/>
      <c r="C79" s="1"/>
      <c r="D79" s="1"/>
      <c r="E79" s="1"/>
      <c r="F79" s="1"/>
      <c r="G79" s="1">
        <v>1</v>
      </c>
      <c r="H79" s="1">
        <v>9</v>
      </c>
      <c r="I79" s="1">
        <v>19</v>
      </c>
      <c r="J79" s="1">
        <v>30</v>
      </c>
      <c r="K79" s="1">
        <v>30</v>
      </c>
      <c r="L79" s="1">
        <v>57</v>
      </c>
      <c r="M79" s="1">
        <v>24</v>
      </c>
      <c r="N79" s="1">
        <v>22</v>
      </c>
      <c r="O79" s="1">
        <v>23</v>
      </c>
      <c r="P79" s="1">
        <v>9</v>
      </c>
      <c r="Q79" s="1">
        <v>3</v>
      </c>
      <c r="R79" s="1">
        <v>1</v>
      </c>
      <c r="S79" s="1">
        <v>2</v>
      </c>
      <c r="T79" s="1"/>
      <c r="U79" s="1"/>
      <c r="V79" s="1"/>
      <c r="W79" s="1"/>
      <c r="X79" s="1"/>
      <c r="Y79" s="1">
        <v>230</v>
      </c>
    </row>
    <row r="80" spans="1:25" x14ac:dyDescent="0.25">
      <c r="A80" s="4" t="s">
        <v>73</v>
      </c>
      <c r="B80" s="1"/>
      <c r="C80" s="1"/>
      <c r="D80" s="1"/>
      <c r="E80" s="1"/>
      <c r="F80" s="1"/>
      <c r="G80" s="1">
        <v>2</v>
      </c>
      <c r="H80" s="1">
        <v>3</v>
      </c>
      <c r="I80" s="1">
        <v>14</v>
      </c>
      <c r="J80" s="1">
        <v>18</v>
      </c>
      <c r="K80" s="1">
        <v>31</v>
      </c>
      <c r="L80" s="1">
        <v>40</v>
      </c>
      <c r="M80" s="1">
        <v>35</v>
      </c>
      <c r="N80" s="1">
        <v>18</v>
      </c>
      <c r="O80" s="1">
        <v>11</v>
      </c>
      <c r="P80" s="1">
        <v>6</v>
      </c>
      <c r="Q80" s="1">
        <v>4</v>
      </c>
      <c r="R80" s="1">
        <v>6</v>
      </c>
      <c r="S80" s="1">
        <v>3</v>
      </c>
      <c r="T80" s="1">
        <v>1</v>
      </c>
      <c r="U80" s="1"/>
      <c r="V80" s="1"/>
      <c r="W80" s="1"/>
      <c r="X80" s="1"/>
      <c r="Y80" s="1">
        <v>192</v>
      </c>
    </row>
    <row r="81" spans="1:25" x14ac:dyDescent="0.25">
      <c r="A81" s="4" t="s">
        <v>118</v>
      </c>
      <c r="B81" s="1"/>
      <c r="C81" s="1"/>
      <c r="D81" s="1"/>
      <c r="E81" s="1"/>
      <c r="F81" s="1"/>
      <c r="G81" s="1"/>
      <c r="H81" s="1">
        <v>2</v>
      </c>
      <c r="I81" s="1">
        <v>9</v>
      </c>
      <c r="J81" s="1">
        <v>12</v>
      </c>
      <c r="K81" s="1">
        <v>15</v>
      </c>
      <c r="L81" s="1">
        <v>32</v>
      </c>
      <c r="M81" s="1">
        <v>35</v>
      </c>
      <c r="N81" s="1">
        <v>32</v>
      </c>
      <c r="O81" s="1">
        <v>34</v>
      </c>
      <c r="P81" s="1">
        <v>28</v>
      </c>
      <c r="Q81" s="1">
        <v>11</v>
      </c>
      <c r="R81" s="1">
        <v>8</v>
      </c>
      <c r="S81" s="1">
        <v>4</v>
      </c>
      <c r="T81" s="1">
        <v>2</v>
      </c>
      <c r="U81" s="1">
        <v>1</v>
      </c>
      <c r="V81" s="1"/>
      <c r="W81" s="1"/>
      <c r="X81" s="1"/>
      <c r="Y81" s="1">
        <v>225</v>
      </c>
    </row>
    <row r="82" spans="1:25" x14ac:dyDescent="0.25">
      <c r="A82" s="4" t="s">
        <v>104</v>
      </c>
      <c r="B82" s="1"/>
      <c r="C82" s="1"/>
      <c r="D82" s="1"/>
      <c r="E82" s="1"/>
      <c r="F82" s="1"/>
      <c r="G82" s="1"/>
      <c r="H82" s="1">
        <v>4</v>
      </c>
      <c r="I82" s="1">
        <v>8</v>
      </c>
      <c r="J82" s="1">
        <v>16</v>
      </c>
      <c r="K82" s="1">
        <v>25</v>
      </c>
      <c r="L82" s="1">
        <v>29</v>
      </c>
      <c r="M82" s="1">
        <v>25</v>
      </c>
      <c r="N82" s="1">
        <v>26</v>
      </c>
      <c r="O82" s="1">
        <v>16</v>
      </c>
      <c r="P82" s="1">
        <v>12</v>
      </c>
      <c r="Q82" s="1">
        <v>4</v>
      </c>
      <c r="R82" s="1">
        <v>5</v>
      </c>
      <c r="S82" s="1">
        <v>3</v>
      </c>
      <c r="T82" s="1"/>
      <c r="U82" s="1"/>
      <c r="V82" s="1"/>
      <c r="W82" s="1"/>
      <c r="X82" s="1"/>
      <c r="Y82" s="1">
        <v>173</v>
      </c>
    </row>
    <row r="83" spans="1:25" x14ac:dyDescent="0.25">
      <c r="A83" s="4" t="s">
        <v>105</v>
      </c>
      <c r="B83" s="1"/>
      <c r="C83" s="1"/>
      <c r="D83" s="1"/>
      <c r="E83" s="1"/>
      <c r="F83" s="1"/>
      <c r="G83" s="1"/>
      <c r="H83" s="1">
        <v>3</v>
      </c>
      <c r="I83" s="1">
        <v>5</v>
      </c>
      <c r="J83" s="1">
        <v>22</v>
      </c>
      <c r="K83" s="1">
        <v>35</v>
      </c>
      <c r="L83" s="1">
        <v>48</v>
      </c>
      <c r="M83" s="1">
        <v>36</v>
      </c>
      <c r="N83" s="1">
        <v>33</v>
      </c>
      <c r="O83" s="1">
        <v>28</v>
      </c>
      <c r="P83" s="1">
        <v>17</v>
      </c>
      <c r="Q83" s="1">
        <v>10</v>
      </c>
      <c r="R83" s="1">
        <v>5</v>
      </c>
      <c r="S83" s="1"/>
      <c r="T83" s="1">
        <v>3</v>
      </c>
      <c r="U83" s="1"/>
      <c r="V83" s="1"/>
      <c r="W83" s="1"/>
      <c r="X83" s="1"/>
      <c r="Y83" s="1">
        <v>245</v>
      </c>
    </row>
    <row r="84" spans="1:25" x14ac:dyDescent="0.25">
      <c r="A84" s="4" t="s">
        <v>106</v>
      </c>
      <c r="B84" s="1"/>
      <c r="C84" s="1"/>
      <c r="D84" s="1"/>
      <c r="E84" s="1"/>
      <c r="F84" s="1"/>
      <c r="G84" s="1"/>
      <c r="H84" s="1">
        <v>1</v>
      </c>
      <c r="I84" s="1">
        <v>7</v>
      </c>
      <c r="J84" s="1">
        <v>15</v>
      </c>
      <c r="K84" s="1">
        <v>23</v>
      </c>
      <c r="L84" s="1">
        <v>31</v>
      </c>
      <c r="M84" s="1">
        <v>30</v>
      </c>
      <c r="N84" s="1">
        <v>32</v>
      </c>
      <c r="O84" s="1">
        <v>22</v>
      </c>
      <c r="P84" s="1">
        <v>11</v>
      </c>
      <c r="Q84" s="1">
        <v>2</v>
      </c>
      <c r="R84" s="1">
        <v>3</v>
      </c>
      <c r="S84" s="1">
        <v>2</v>
      </c>
      <c r="T84" s="1">
        <v>1</v>
      </c>
      <c r="U84" s="1"/>
      <c r="V84" s="1">
        <v>1</v>
      </c>
      <c r="W84" s="1"/>
      <c r="X84" s="1"/>
      <c r="Y84" s="1">
        <v>181</v>
      </c>
    </row>
    <row r="85" spans="1:25" x14ac:dyDescent="0.25">
      <c r="A85" s="4" t="s">
        <v>72</v>
      </c>
      <c r="B85" s="1"/>
      <c r="C85" s="1"/>
      <c r="D85" s="1"/>
      <c r="E85" s="1"/>
      <c r="F85" s="1"/>
      <c r="G85" s="1">
        <v>2</v>
      </c>
      <c r="H85" s="1">
        <v>9</v>
      </c>
      <c r="I85" s="1">
        <v>28</v>
      </c>
      <c r="J85" s="1">
        <v>26</v>
      </c>
      <c r="K85" s="1">
        <v>37</v>
      </c>
      <c r="L85" s="1">
        <v>35</v>
      </c>
      <c r="M85" s="1">
        <v>23</v>
      </c>
      <c r="N85" s="1">
        <v>20</v>
      </c>
      <c r="O85" s="1">
        <v>17</v>
      </c>
      <c r="P85" s="1">
        <v>7</v>
      </c>
      <c r="Q85" s="1">
        <v>4</v>
      </c>
      <c r="R85" s="1">
        <v>1</v>
      </c>
      <c r="S85" s="1"/>
      <c r="T85" s="1">
        <v>1</v>
      </c>
      <c r="U85" s="1"/>
      <c r="V85" s="1"/>
      <c r="W85" s="1"/>
      <c r="X85" s="1"/>
      <c r="Y85" s="1">
        <v>210</v>
      </c>
    </row>
    <row r="86" spans="1:25" x14ac:dyDescent="0.25">
      <c r="A86" s="4" t="s">
        <v>107</v>
      </c>
      <c r="B86" s="1"/>
      <c r="C86" s="1"/>
      <c r="D86" s="1"/>
      <c r="E86" s="1"/>
      <c r="F86" s="1"/>
      <c r="G86" s="1"/>
      <c r="H86" s="1">
        <v>1</v>
      </c>
      <c r="I86" s="1">
        <v>5</v>
      </c>
      <c r="J86" s="1">
        <v>12</v>
      </c>
      <c r="K86" s="1">
        <v>22</v>
      </c>
      <c r="L86" s="1">
        <v>40</v>
      </c>
      <c r="M86" s="1">
        <v>30</v>
      </c>
      <c r="N86" s="1">
        <v>32</v>
      </c>
      <c r="O86" s="1">
        <v>32</v>
      </c>
      <c r="P86" s="1">
        <v>22</v>
      </c>
      <c r="Q86" s="1">
        <v>19</v>
      </c>
      <c r="R86" s="1">
        <v>7</v>
      </c>
      <c r="S86" s="1">
        <v>8</v>
      </c>
      <c r="T86" s="1"/>
      <c r="U86" s="1"/>
      <c r="V86" s="1">
        <v>1</v>
      </c>
      <c r="W86" s="1"/>
      <c r="X86" s="1"/>
      <c r="Y86" s="1">
        <v>231</v>
      </c>
    </row>
    <row r="87" spans="1:25" x14ac:dyDescent="0.25">
      <c r="A87" s="4" t="s">
        <v>50</v>
      </c>
      <c r="B87" s="1"/>
      <c r="C87" s="1"/>
      <c r="D87" s="1"/>
      <c r="E87" s="1"/>
      <c r="F87" s="1">
        <v>1</v>
      </c>
      <c r="G87" s="1">
        <v>4</v>
      </c>
      <c r="H87" s="1">
        <v>8</v>
      </c>
      <c r="I87" s="1">
        <v>24</v>
      </c>
      <c r="J87" s="1">
        <v>33</v>
      </c>
      <c r="K87" s="1">
        <v>46</v>
      </c>
      <c r="L87" s="1">
        <v>45</v>
      </c>
      <c r="M87" s="1">
        <v>40</v>
      </c>
      <c r="N87" s="1">
        <v>25</v>
      </c>
      <c r="O87" s="1">
        <v>18</v>
      </c>
      <c r="P87" s="1">
        <v>13</v>
      </c>
      <c r="Q87" s="1">
        <v>7</v>
      </c>
      <c r="R87" s="1">
        <v>2</v>
      </c>
      <c r="S87" s="1"/>
      <c r="T87" s="1"/>
      <c r="U87" s="1"/>
      <c r="V87" s="1"/>
      <c r="W87" s="1"/>
      <c r="X87" s="1"/>
      <c r="Y87" s="1">
        <v>266</v>
      </c>
    </row>
    <row r="88" spans="1:25" x14ac:dyDescent="0.25">
      <c r="A88" s="4" t="s">
        <v>54</v>
      </c>
      <c r="B88" s="1"/>
      <c r="C88" s="1"/>
      <c r="D88" s="1"/>
      <c r="E88" s="1"/>
      <c r="F88" s="1">
        <v>1</v>
      </c>
      <c r="G88" s="1">
        <v>3</v>
      </c>
      <c r="H88" s="1">
        <v>7</v>
      </c>
      <c r="I88" s="1">
        <v>22</v>
      </c>
      <c r="J88" s="1">
        <v>28</v>
      </c>
      <c r="K88" s="1">
        <v>38</v>
      </c>
      <c r="L88" s="1">
        <v>35</v>
      </c>
      <c r="M88" s="1">
        <v>38</v>
      </c>
      <c r="N88" s="1">
        <v>23</v>
      </c>
      <c r="O88" s="1">
        <v>14</v>
      </c>
      <c r="P88" s="1">
        <v>4</v>
      </c>
      <c r="Q88" s="1">
        <v>10</v>
      </c>
      <c r="R88" s="1">
        <v>2</v>
      </c>
      <c r="S88" s="1"/>
      <c r="T88" s="1">
        <v>1</v>
      </c>
      <c r="U88" s="1"/>
      <c r="V88" s="1"/>
      <c r="W88" s="1"/>
      <c r="X88" s="1"/>
      <c r="Y88" s="1">
        <v>226</v>
      </c>
    </row>
    <row r="89" spans="1:25" x14ac:dyDescent="0.25">
      <c r="A89" s="4" t="s">
        <v>53</v>
      </c>
      <c r="B89" s="1"/>
      <c r="C89" s="1"/>
      <c r="D89" s="1"/>
      <c r="E89" s="1"/>
      <c r="F89" s="1">
        <v>1</v>
      </c>
      <c r="G89" s="1">
        <v>2</v>
      </c>
      <c r="H89" s="1">
        <v>12</v>
      </c>
      <c r="I89" s="1">
        <v>16</v>
      </c>
      <c r="J89" s="1">
        <v>26</v>
      </c>
      <c r="K89" s="1">
        <v>36</v>
      </c>
      <c r="L89" s="1">
        <v>35</v>
      </c>
      <c r="M89" s="1">
        <v>44</v>
      </c>
      <c r="N89" s="1">
        <v>32</v>
      </c>
      <c r="O89" s="1">
        <v>28</v>
      </c>
      <c r="P89" s="1">
        <v>15</v>
      </c>
      <c r="Q89" s="1">
        <v>9</v>
      </c>
      <c r="R89" s="1"/>
      <c r="S89" s="1">
        <v>2</v>
      </c>
      <c r="T89" s="1"/>
      <c r="U89" s="1">
        <v>2</v>
      </c>
      <c r="V89" s="1"/>
      <c r="W89" s="1"/>
      <c r="X89" s="1"/>
      <c r="Y89" s="1">
        <v>260</v>
      </c>
    </row>
    <row r="90" spans="1:25" x14ac:dyDescent="0.25">
      <c r="A90" s="4" t="s">
        <v>60</v>
      </c>
      <c r="B90" s="1"/>
      <c r="C90" s="1"/>
      <c r="D90" s="1"/>
      <c r="E90" s="1"/>
      <c r="F90" s="1"/>
      <c r="G90" s="1">
        <v>5</v>
      </c>
      <c r="H90" s="1">
        <v>12</v>
      </c>
      <c r="I90" s="1">
        <v>25</v>
      </c>
      <c r="J90" s="1">
        <v>41</v>
      </c>
      <c r="K90" s="1">
        <v>39</v>
      </c>
      <c r="L90" s="1">
        <v>29</v>
      </c>
      <c r="M90" s="1">
        <v>22</v>
      </c>
      <c r="N90" s="1">
        <v>20</v>
      </c>
      <c r="O90" s="1">
        <v>9</v>
      </c>
      <c r="P90" s="1">
        <v>5</v>
      </c>
      <c r="Q90" s="1">
        <v>4</v>
      </c>
      <c r="R90" s="1">
        <v>3</v>
      </c>
      <c r="S90" s="1"/>
      <c r="T90" s="1"/>
      <c r="U90" s="1"/>
      <c r="V90" s="1"/>
      <c r="W90" s="1"/>
      <c r="X90" s="1"/>
      <c r="Y90" s="1">
        <v>214</v>
      </c>
    </row>
    <row r="91" spans="1:25" x14ac:dyDescent="0.25">
      <c r="A91" s="4" t="s">
        <v>128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3</v>
      </c>
      <c r="O91" s="1">
        <v>3</v>
      </c>
      <c r="P91" s="1">
        <v>16</v>
      </c>
      <c r="Q91" s="1">
        <v>25</v>
      </c>
      <c r="R91" s="1">
        <v>24</v>
      </c>
      <c r="S91" s="1">
        <v>32</v>
      </c>
      <c r="T91" s="1">
        <v>48</v>
      </c>
      <c r="U91" s="1">
        <v>50</v>
      </c>
      <c r="V91" s="1">
        <v>35</v>
      </c>
      <c r="W91" s="1">
        <v>30</v>
      </c>
      <c r="X91" s="1"/>
      <c r="Y91" s="1">
        <v>266</v>
      </c>
    </row>
    <row r="92" spans="1:25" x14ac:dyDescent="0.25">
      <c r="A92" s="4" t="s">
        <v>59</v>
      </c>
      <c r="B92" s="1"/>
      <c r="C92" s="1"/>
      <c r="D92" s="1"/>
      <c r="E92" s="1"/>
      <c r="F92" s="1"/>
      <c r="G92" s="1">
        <v>1</v>
      </c>
      <c r="H92" s="1">
        <v>4</v>
      </c>
      <c r="I92" s="1">
        <v>12</v>
      </c>
      <c r="J92" s="1">
        <v>14</v>
      </c>
      <c r="K92" s="1">
        <v>19</v>
      </c>
      <c r="L92" s="1">
        <v>20</v>
      </c>
      <c r="M92" s="1">
        <v>15</v>
      </c>
      <c r="N92" s="1">
        <v>16</v>
      </c>
      <c r="O92" s="1">
        <v>7</v>
      </c>
      <c r="P92" s="1">
        <v>3</v>
      </c>
      <c r="Q92" s="1">
        <v>3</v>
      </c>
      <c r="R92" s="1">
        <v>1</v>
      </c>
      <c r="S92" s="1">
        <v>1</v>
      </c>
      <c r="T92" s="1"/>
      <c r="U92" s="1"/>
      <c r="V92" s="1"/>
      <c r="W92" s="1"/>
      <c r="X92" s="1"/>
      <c r="Y92" s="1">
        <v>116</v>
      </c>
    </row>
    <row r="93" spans="1:25" x14ac:dyDescent="0.25">
      <c r="A93" s="4" t="s">
        <v>23</v>
      </c>
      <c r="B93" s="1"/>
      <c r="C93" s="1"/>
      <c r="D93" s="1"/>
      <c r="E93" s="1"/>
      <c r="F93" s="1">
        <v>2</v>
      </c>
      <c r="G93" s="1">
        <v>2</v>
      </c>
      <c r="H93" s="1">
        <v>7</v>
      </c>
      <c r="I93" s="1">
        <v>14</v>
      </c>
      <c r="J93" s="1">
        <v>30</v>
      </c>
      <c r="K93" s="1">
        <v>14</v>
      </c>
      <c r="L93" s="1">
        <v>12</v>
      </c>
      <c r="M93" s="1">
        <v>20</v>
      </c>
      <c r="N93" s="1">
        <v>11</v>
      </c>
      <c r="O93" s="1">
        <v>1</v>
      </c>
      <c r="P93" s="1"/>
      <c r="Q93" s="1"/>
      <c r="R93" s="1"/>
      <c r="S93" s="1">
        <v>1</v>
      </c>
      <c r="T93" s="1"/>
      <c r="U93" s="1"/>
      <c r="V93" s="1"/>
      <c r="W93" s="1"/>
      <c r="X93" s="1"/>
      <c r="Y93" s="1">
        <v>114</v>
      </c>
    </row>
    <row r="94" spans="1:25" x14ac:dyDescent="0.25">
      <c r="A94" s="4" t="s">
        <v>95</v>
      </c>
      <c r="B94" s="1"/>
      <c r="C94" s="1"/>
      <c r="D94" s="1"/>
      <c r="E94" s="1"/>
      <c r="F94" s="1"/>
      <c r="G94" s="1">
        <v>2</v>
      </c>
      <c r="H94" s="1"/>
      <c r="I94" s="1">
        <v>2</v>
      </c>
      <c r="J94" s="1">
        <v>3</v>
      </c>
      <c r="K94" s="1">
        <v>8</v>
      </c>
      <c r="L94" s="1">
        <v>11</v>
      </c>
      <c r="M94" s="1">
        <v>15</v>
      </c>
      <c r="N94" s="1">
        <v>11</v>
      </c>
      <c r="O94" s="1">
        <v>11</v>
      </c>
      <c r="P94" s="1">
        <v>19</v>
      </c>
      <c r="Q94" s="1">
        <v>17</v>
      </c>
      <c r="R94" s="1">
        <v>11</v>
      </c>
      <c r="S94" s="1">
        <v>4</v>
      </c>
      <c r="T94" s="1">
        <v>2</v>
      </c>
      <c r="U94" s="1">
        <v>4</v>
      </c>
      <c r="V94" s="1">
        <v>2</v>
      </c>
      <c r="W94" s="1"/>
      <c r="X94" s="1"/>
      <c r="Y94" s="1">
        <v>122</v>
      </c>
    </row>
    <row r="95" spans="1:25" x14ac:dyDescent="0.25">
      <c r="A95" s="4" t="s">
        <v>5</v>
      </c>
      <c r="B95" s="1"/>
      <c r="C95" s="1"/>
      <c r="D95" s="1">
        <v>1</v>
      </c>
      <c r="E95" s="1"/>
      <c r="F95" s="1">
        <v>2</v>
      </c>
      <c r="G95" s="1">
        <v>5</v>
      </c>
      <c r="H95" s="1">
        <v>21</v>
      </c>
      <c r="I95" s="1">
        <v>29</v>
      </c>
      <c r="J95" s="1">
        <v>28</v>
      </c>
      <c r="K95" s="1">
        <v>21</v>
      </c>
      <c r="L95" s="1">
        <v>11</v>
      </c>
      <c r="M95" s="1">
        <v>10</v>
      </c>
      <c r="N95" s="1">
        <v>2</v>
      </c>
      <c r="O95" s="1">
        <v>2</v>
      </c>
      <c r="P95" s="1"/>
      <c r="Q95" s="1"/>
      <c r="R95" s="1"/>
      <c r="S95" s="1"/>
      <c r="T95" s="1"/>
      <c r="U95" s="1"/>
      <c r="V95" s="1"/>
      <c r="W95" s="1"/>
      <c r="X95" s="1"/>
      <c r="Y95" s="1">
        <v>132</v>
      </c>
    </row>
    <row r="96" spans="1:25" x14ac:dyDescent="0.25">
      <c r="A96" s="4" t="s">
        <v>127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>
        <v>2</v>
      </c>
      <c r="N96" s="1">
        <v>2</v>
      </c>
      <c r="O96" s="1">
        <v>2</v>
      </c>
      <c r="P96" s="1">
        <v>9</v>
      </c>
      <c r="Q96" s="1">
        <v>19</v>
      </c>
      <c r="R96" s="1">
        <v>21</v>
      </c>
      <c r="S96" s="1">
        <v>29</v>
      </c>
      <c r="T96" s="1">
        <v>37</v>
      </c>
      <c r="U96" s="1">
        <v>37</v>
      </c>
      <c r="V96" s="1">
        <v>24</v>
      </c>
      <c r="W96" s="1">
        <v>24</v>
      </c>
      <c r="X96" s="1"/>
      <c r="Y96" s="1">
        <v>206</v>
      </c>
    </row>
    <row r="97" spans="1:25" x14ac:dyDescent="0.25">
      <c r="A97" s="4" t="s">
        <v>76</v>
      </c>
      <c r="B97" s="1"/>
      <c r="C97" s="1"/>
      <c r="D97" s="1"/>
      <c r="E97" s="1"/>
      <c r="F97" s="1"/>
      <c r="G97" s="1">
        <v>6</v>
      </c>
      <c r="H97" s="1">
        <v>9</v>
      </c>
      <c r="I97" s="1">
        <v>17</v>
      </c>
      <c r="J97" s="1">
        <v>26</v>
      </c>
      <c r="K97" s="1">
        <v>30</v>
      </c>
      <c r="L97" s="1">
        <v>12</v>
      </c>
      <c r="M97" s="1">
        <v>17</v>
      </c>
      <c r="N97" s="1">
        <v>13</v>
      </c>
      <c r="O97" s="1">
        <v>8</v>
      </c>
      <c r="P97" s="1">
        <v>5</v>
      </c>
      <c r="Q97" s="1">
        <v>3</v>
      </c>
      <c r="R97" s="1"/>
      <c r="S97" s="1"/>
      <c r="T97" s="1"/>
      <c r="U97" s="1"/>
      <c r="V97" s="1"/>
      <c r="W97" s="1"/>
      <c r="X97" s="1"/>
      <c r="Y97" s="1">
        <v>146</v>
      </c>
    </row>
    <row r="98" spans="1:25" x14ac:dyDescent="0.25">
      <c r="A98" s="4" t="s">
        <v>41</v>
      </c>
      <c r="B98" s="1"/>
      <c r="C98" s="1"/>
      <c r="D98" s="1"/>
      <c r="E98" s="1"/>
      <c r="F98" s="1">
        <v>1</v>
      </c>
      <c r="G98" s="1">
        <v>4</v>
      </c>
      <c r="H98" s="1">
        <v>7</v>
      </c>
      <c r="I98" s="1">
        <v>8</v>
      </c>
      <c r="J98" s="1">
        <v>27</v>
      </c>
      <c r="K98" s="1">
        <v>25</v>
      </c>
      <c r="L98" s="1">
        <v>36</v>
      </c>
      <c r="M98" s="1">
        <v>13</v>
      </c>
      <c r="N98" s="1">
        <v>9</v>
      </c>
      <c r="O98" s="1">
        <v>6</v>
      </c>
      <c r="P98" s="1">
        <v>4</v>
      </c>
      <c r="Q98" s="1"/>
      <c r="R98" s="1"/>
      <c r="S98" s="1">
        <v>2</v>
      </c>
      <c r="T98" s="1"/>
      <c r="U98" s="1"/>
      <c r="V98" s="1"/>
      <c r="W98" s="1"/>
      <c r="X98" s="1"/>
      <c r="Y98" s="1">
        <v>142</v>
      </c>
    </row>
    <row r="99" spans="1:25" x14ac:dyDescent="0.25">
      <c r="A99" s="4" t="s">
        <v>77</v>
      </c>
      <c r="B99" s="1"/>
      <c r="C99" s="1"/>
      <c r="D99" s="1"/>
      <c r="E99" s="1"/>
      <c r="F99" s="1"/>
      <c r="G99" s="1">
        <v>1</v>
      </c>
      <c r="H99" s="1">
        <v>8</v>
      </c>
      <c r="I99" s="1">
        <v>7</v>
      </c>
      <c r="J99" s="1">
        <v>20</v>
      </c>
      <c r="K99" s="1">
        <v>21</v>
      </c>
      <c r="L99" s="1">
        <v>15</v>
      </c>
      <c r="M99" s="1">
        <v>15</v>
      </c>
      <c r="N99" s="1">
        <v>9</v>
      </c>
      <c r="O99" s="1">
        <v>8</v>
      </c>
      <c r="P99" s="1">
        <v>5</v>
      </c>
      <c r="Q99" s="1">
        <v>1</v>
      </c>
      <c r="R99" s="1"/>
      <c r="S99" s="1">
        <v>1</v>
      </c>
      <c r="T99" s="1">
        <v>1</v>
      </c>
      <c r="U99" s="1"/>
      <c r="V99" s="1"/>
      <c r="W99" s="1"/>
      <c r="X99" s="1"/>
      <c r="Y99" s="1">
        <v>112</v>
      </c>
    </row>
    <row r="100" spans="1:25" x14ac:dyDescent="0.25">
      <c r="A100" s="4" t="s">
        <v>75</v>
      </c>
      <c r="B100" s="1"/>
      <c r="C100" s="1"/>
      <c r="D100" s="1"/>
      <c r="E100" s="1"/>
      <c r="F100" s="1"/>
      <c r="G100" s="1">
        <v>1</v>
      </c>
      <c r="H100" s="1">
        <v>2</v>
      </c>
      <c r="I100" s="1">
        <v>4</v>
      </c>
      <c r="J100" s="1">
        <v>7</v>
      </c>
      <c r="K100" s="1">
        <v>10</v>
      </c>
      <c r="L100" s="1">
        <v>3</v>
      </c>
      <c r="M100" s="1">
        <v>10</v>
      </c>
      <c r="N100" s="1">
        <v>9</v>
      </c>
      <c r="O100" s="1">
        <v>7</v>
      </c>
      <c r="P100" s="1">
        <v>1</v>
      </c>
      <c r="Q100" s="1"/>
      <c r="R100" s="1">
        <v>1</v>
      </c>
      <c r="S100" s="1">
        <v>1</v>
      </c>
      <c r="T100" s="1"/>
      <c r="U100" s="1"/>
      <c r="V100" s="1"/>
      <c r="W100" s="1"/>
      <c r="X100" s="1"/>
      <c r="Y100" s="1">
        <v>56</v>
      </c>
    </row>
    <row r="101" spans="1:25" x14ac:dyDescent="0.25">
      <c r="A101" s="4" t="s">
        <v>67</v>
      </c>
      <c r="B101" s="1"/>
      <c r="C101" s="1"/>
      <c r="D101" s="1"/>
      <c r="E101" s="1"/>
      <c r="F101" s="1"/>
      <c r="G101" s="1">
        <v>5</v>
      </c>
      <c r="H101" s="1">
        <v>15</v>
      </c>
      <c r="I101" s="1">
        <v>26</v>
      </c>
      <c r="J101" s="1">
        <v>40</v>
      </c>
      <c r="K101" s="1">
        <v>25</v>
      </c>
      <c r="L101" s="1">
        <v>20</v>
      </c>
      <c r="M101" s="1">
        <v>14</v>
      </c>
      <c r="N101" s="1">
        <v>11</v>
      </c>
      <c r="O101" s="1">
        <v>5</v>
      </c>
      <c r="P101" s="1">
        <v>4</v>
      </c>
      <c r="Q101" s="1">
        <v>2</v>
      </c>
      <c r="R101" s="1">
        <v>1</v>
      </c>
      <c r="S101" s="1"/>
      <c r="T101" s="1"/>
      <c r="U101" s="1"/>
      <c r="V101" s="1"/>
      <c r="W101" s="1"/>
      <c r="X101" s="1"/>
      <c r="Y101" s="1">
        <v>168</v>
      </c>
    </row>
    <row r="102" spans="1:25" x14ac:dyDescent="0.25">
      <c r="A102" s="4" t="s">
        <v>110</v>
      </c>
      <c r="B102" s="1"/>
      <c r="C102" s="1"/>
      <c r="D102" s="1"/>
      <c r="E102" s="1"/>
      <c r="F102" s="1"/>
      <c r="G102" s="1"/>
      <c r="H102" s="1">
        <v>1</v>
      </c>
      <c r="I102" s="1">
        <v>3</v>
      </c>
      <c r="J102" s="1">
        <v>8</v>
      </c>
      <c r="K102" s="1">
        <v>17</v>
      </c>
      <c r="L102" s="1">
        <v>19</v>
      </c>
      <c r="M102" s="1">
        <v>25</v>
      </c>
      <c r="N102" s="1">
        <v>19</v>
      </c>
      <c r="O102" s="1">
        <v>17</v>
      </c>
      <c r="P102" s="1">
        <v>11</v>
      </c>
      <c r="Q102" s="1">
        <v>8</v>
      </c>
      <c r="R102" s="1">
        <v>3</v>
      </c>
      <c r="S102" s="1">
        <v>1</v>
      </c>
      <c r="T102" s="1">
        <v>2</v>
      </c>
      <c r="U102" s="1"/>
      <c r="V102" s="1"/>
      <c r="W102" s="1"/>
      <c r="X102" s="1"/>
      <c r="Y102" s="1">
        <v>134</v>
      </c>
    </row>
    <row r="103" spans="1:25" x14ac:dyDescent="0.25">
      <c r="A103" s="4" t="s">
        <v>58</v>
      </c>
      <c r="B103" s="1"/>
      <c r="C103" s="1"/>
      <c r="D103" s="1"/>
      <c r="E103" s="1"/>
      <c r="F103" s="1"/>
      <c r="G103" s="1">
        <v>2</v>
      </c>
      <c r="H103" s="1">
        <v>8</v>
      </c>
      <c r="I103" s="1">
        <v>23</v>
      </c>
      <c r="J103" s="1">
        <v>20</v>
      </c>
      <c r="K103" s="1">
        <v>48</v>
      </c>
      <c r="L103" s="1">
        <v>56</v>
      </c>
      <c r="M103" s="1">
        <v>84</v>
      </c>
      <c r="N103" s="1">
        <v>85</v>
      </c>
      <c r="O103" s="1">
        <v>62</v>
      </c>
      <c r="P103" s="1">
        <v>32</v>
      </c>
      <c r="Q103" s="1">
        <v>19</v>
      </c>
      <c r="R103" s="1">
        <v>13</v>
      </c>
      <c r="S103" s="1">
        <v>2</v>
      </c>
      <c r="T103" s="1">
        <v>1</v>
      </c>
      <c r="U103" s="1"/>
      <c r="V103" s="1"/>
      <c r="W103" s="1"/>
      <c r="X103" s="1"/>
      <c r="Y103" s="1">
        <v>455</v>
      </c>
    </row>
    <row r="104" spans="1:25" x14ac:dyDescent="0.25">
      <c r="A104" s="4" t="s">
        <v>46</v>
      </c>
      <c r="B104" s="1"/>
      <c r="C104" s="1"/>
      <c r="D104" s="1"/>
      <c r="E104" s="1"/>
      <c r="F104" s="1">
        <v>2</v>
      </c>
      <c r="G104" s="1">
        <v>2</v>
      </c>
      <c r="H104" s="1">
        <v>11</v>
      </c>
      <c r="I104" s="1">
        <v>20</v>
      </c>
      <c r="J104" s="1">
        <v>28</v>
      </c>
      <c r="K104" s="1">
        <v>31</v>
      </c>
      <c r="L104" s="1">
        <v>21</v>
      </c>
      <c r="M104" s="1">
        <v>10</v>
      </c>
      <c r="N104" s="1">
        <v>5</v>
      </c>
      <c r="O104" s="1">
        <v>1</v>
      </c>
      <c r="P104" s="1">
        <v>2</v>
      </c>
      <c r="Q104" s="1">
        <v>1</v>
      </c>
      <c r="R104" s="1"/>
      <c r="S104" s="1"/>
      <c r="T104" s="1"/>
      <c r="U104" s="1"/>
      <c r="V104" s="1"/>
      <c r="W104" s="1"/>
      <c r="X104" s="1"/>
      <c r="Y104" s="1">
        <v>134</v>
      </c>
    </row>
    <row r="105" spans="1:25" x14ac:dyDescent="0.25">
      <c r="A105" s="4" t="s">
        <v>24</v>
      </c>
      <c r="B105" s="1"/>
      <c r="C105" s="1"/>
      <c r="D105" s="1"/>
      <c r="E105" s="1"/>
      <c r="F105" s="1">
        <v>1</v>
      </c>
      <c r="G105" s="1">
        <v>2</v>
      </c>
      <c r="H105" s="1">
        <v>9</v>
      </c>
      <c r="I105" s="1">
        <v>22</v>
      </c>
      <c r="J105" s="1">
        <v>18</v>
      </c>
      <c r="K105" s="1">
        <v>9</v>
      </c>
      <c r="L105" s="1">
        <v>14</v>
      </c>
      <c r="M105" s="1">
        <v>11</v>
      </c>
      <c r="N105" s="1">
        <v>2</v>
      </c>
      <c r="O105" s="1">
        <v>2</v>
      </c>
      <c r="P105" s="1">
        <v>2</v>
      </c>
      <c r="Q105" s="1">
        <v>1</v>
      </c>
      <c r="R105" s="1"/>
      <c r="S105" s="1">
        <v>1</v>
      </c>
      <c r="T105" s="1"/>
      <c r="U105" s="1"/>
      <c r="V105" s="1"/>
      <c r="W105" s="1"/>
      <c r="X105" s="1"/>
      <c r="Y105" s="1">
        <v>94</v>
      </c>
    </row>
    <row r="106" spans="1:25" x14ac:dyDescent="0.25">
      <c r="A106" s="4" t="s">
        <v>121</v>
      </c>
      <c r="B106" s="1"/>
      <c r="C106" s="1"/>
      <c r="D106" s="1"/>
      <c r="E106" s="1"/>
      <c r="F106" s="1"/>
      <c r="G106" s="1"/>
      <c r="H106" s="1"/>
      <c r="I106" s="1">
        <v>7</v>
      </c>
      <c r="J106" s="1">
        <v>8</v>
      </c>
      <c r="K106" s="1">
        <v>21</v>
      </c>
      <c r="L106" s="1">
        <v>24</v>
      </c>
      <c r="M106" s="1">
        <v>18</v>
      </c>
      <c r="N106" s="1">
        <v>27</v>
      </c>
      <c r="O106" s="1">
        <v>20</v>
      </c>
      <c r="P106" s="1">
        <v>19</v>
      </c>
      <c r="Q106" s="1">
        <v>10</v>
      </c>
      <c r="R106" s="1">
        <v>4</v>
      </c>
      <c r="S106" s="1">
        <v>2</v>
      </c>
      <c r="T106" s="1">
        <v>3</v>
      </c>
      <c r="U106" s="1">
        <v>1</v>
      </c>
      <c r="V106" s="1"/>
      <c r="W106" s="1"/>
      <c r="X106" s="1"/>
      <c r="Y106" s="1">
        <v>164</v>
      </c>
    </row>
    <row r="107" spans="1:25" x14ac:dyDescent="0.25">
      <c r="A107" s="4" t="s">
        <v>9</v>
      </c>
      <c r="B107" s="1"/>
      <c r="C107" s="1"/>
      <c r="D107" s="1"/>
      <c r="E107" s="1">
        <v>1</v>
      </c>
      <c r="F107" s="1">
        <v>2</v>
      </c>
      <c r="G107" s="1">
        <v>3</v>
      </c>
      <c r="H107" s="1">
        <v>10</v>
      </c>
      <c r="I107" s="1">
        <v>21</v>
      </c>
      <c r="J107" s="1">
        <v>8</v>
      </c>
      <c r="K107" s="1">
        <v>13</v>
      </c>
      <c r="L107" s="1">
        <v>4</v>
      </c>
      <c r="M107" s="1">
        <v>2</v>
      </c>
      <c r="N107" s="1"/>
      <c r="O107" s="1">
        <v>2</v>
      </c>
      <c r="P107" s="1"/>
      <c r="Q107" s="1"/>
      <c r="R107" s="1"/>
      <c r="S107" s="1"/>
      <c r="T107" s="1"/>
      <c r="U107" s="1"/>
      <c r="V107" s="1"/>
      <c r="W107" s="1"/>
      <c r="X107" s="1"/>
      <c r="Y107" s="1">
        <v>66</v>
      </c>
    </row>
    <row r="108" spans="1:25" x14ac:dyDescent="0.25">
      <c r="A108" s="4" t="s">
        <v>34</v>
      </c>
      <c r="B108" s="1"/>
      <c r="C108" s="1"/>
      <c r="D108" s="1"/>
      <c r="E108" s="1"/>
      <c r="F108" s="1">
        <v>4</v>
      </c>
      <c r="G108" s="1">
        <v>12</v>
      </c>
      <c r="H108" s="1">
        <v>14</v>
      </c>
      <c r="I108" s="1">
        <v>45</v>
      </c>
      <c r="J108" s="1">
        <v>26</v>
      </c>
      <c r="K108" s="1">
        <v>50</v>
      </c>
      <c r="L108" s="1">
        <v>49</v>
      </c>
      <c r="M108" s="1">
        <v>39</v>
      </c>
      <c r="N108" s="1">
        <v>28</v>
      </c>
      <c r="O108" s="1">
        <v>18</v>
      </c>
      <c r="P108" s="1">
        <v>5</v>
      </c>
      <c r="Q108" s="1">
        <v>4</v>
      </c>
      <c r="R108" s="1">
        <v>2</v>
      </c>
      <c r="S108" s="1">
        <v>1</v>
      </c>
      <c r="T108" s="1">
        <v>1</v>
      </c>
      <c r="U108" s="1"/>
      <c r="V108" s="1"/>
      <c r="W108" s="1">
        <v>1</v>
      </c>
      <c r="X108" s="1"/>
      <c r="Y108" s="1">
        <v>299</v>
      </c>
    </row>
    <row r="109" spans="1:25" x14ac:dyDescent="0.25">
      <c r="A109" s="4" t="s">
        <v>12</v>
      </c>
      <c r="B109" s="1"/>
      <c r="C109" s="1"/>
      <c r="D109" s="1"/>
      <c r="E109" s="1">
        <v>2</v>
      </c>
      <c r="F109" s="1">
        <v>9</v>
      </c>
      <c r="G109" s="1">
        <v>16</v>
      </c>
      <c r="H109" s="1">
        <v>51</v>
      </c>
      <c r="I109" s="1">
        <v>76</v>
      </c>
      <c r="J109" s="1">
        <v>92</v>
      </c>
      <c r="K109" s="1">
        <v>106</v>
      </c>
      <c r="L109" s="1">
        <v>89</v>
      </c>
      <c r="M109" s="1">
        <v>80</v>
      </c>
      <c r="N109" s="1">
        <v>51</v>
      </c>
      <c r="O109" s="1">
        <v>29</v>
      </c>
      <c r="P109" s="1">
        <v>16</v>
      </c>
      <c r="Q109" s="1">
        <v>18</v>
      </c>
      <c r="R109" s="1">
        <v>6</v>
      </c>
      <c r="S109" s="1">
        <v>2</v>
      </c>
      <c r="T109" s="1">
        <v>1</v>
      </c>
      <c r="U109" s="1"/>
      <c r="V109" s="1"/>
      <c r="W109" s="1"/>
      <c r="X109" s="1"/>
      <c r="Y109" s="1">
        <v>644</v>
      </c>
    </row>
    <row r="110" spans="1:25" x14ac:dyDescent="0.25">
      <c r="A110" s="4" t="s">
        <v>13</v>
      </c>
      <c r="B110" s="1"/>
      <c r="C110" s="1"/>
      <c r="D110" s="1"/>
      <c r="E110" s="1">
        <v>1</v>
      </c>
      <c r="F110" s="1"/>
      <c r="G110" s="1">
        <v>2</v>
      </c>
      <c r="H110" s="1">
        <v>4</v>
      </c>
      <c r="I110" s="1">
        <v>20</v>
      </c>
      <c r="J110" s="1">
        <v>31</v>
      </c>
      <c r="K110" s="1">
        <v>42</v>
      </c>
      <c r="L110" s="1">
        <v>46</v>
      </c>
      <c r="M110" s="1">
        <v>46</v>
      </c>
      <c r="N110" s="1">
        <v>41</v>
      </c>
      <c r="O110" s="1">
        <v>36</v>
      </c>
      <c r="P110" s="1">
        <v>22</v>
      </c>
      <c r="Q110" s="1">
        <v>15</v>
      </c>
      <c r="R110" s="1">
        <v>13</v>
      </c>
      <c r="S110" s="1">
        <v>10</v>
      </c>
      <c r="T110" s="1">
        <v>1</v>
      </c>
      <c r="U110" s="1"/>
      <c r="V110" s="1">
        <v>1</v>
      </c>
      <c r="W110" s="1"/>
      <c r="X110" s="1"/>
      <c r="Y110" s="1">
        <v>331</v>
      </c>
    </row>
    <row r="111" spans="1:25" x14ac:dyDescent="0.25">
      <c r="A111" s="4" t="s">
        <v>42</v>
      </c>
      <c r="B111" s="1"/>
      <c r="C111" s="1"/>
      <c r="D111" s="1"/>
      <c r="E111" s="1"/>
      <c r="F111" s="1">
        <v>1</v>
      </c>
      <c r="G111" s="1">
        <v>4</v>
      </c>
      <c r="H111" s="1">
        <v>15</v>
      </c>
      <c r="I111" s="1">
        <v>11</v>
      </c>
      <c r="J111" s="1">
        <v>19</v>
      </c>
      <c r="K111" s="1">
        <v>14</v>
      </c>
      <c r="L111" s="1">
        <v>10</v>
      </c>
      <c r="M111" s="1">
        <v>8</v>
      </c>
      <c r="N111" s="1">
        <v>2</v>
      </c>
      <c r="O111" s="1">
        <v>2</v>
      </c>
      <c r="P111" s="1"/>
      <c r="Q111" s="1"/>
      <c r="R111" s="1"/>
      <c r="S111" s="1"/>
      <c r="T111" s="1"/>
      <c r="U111" s="1"/>
      <c r="V111" s="1"/>
      <c r="W111" s="1"/>
      <c r="X111" s="1"/>
      <c r="Y111" s="1">
        <v>86</v>
      </c>
    </row>
    <row r="112" spans="1:25" x14ac:dyDescent="0.25">
      <c r="A112" s="4" t="s">
        <v>100</v>
      </c>
      <c r="B112" s="1"/>
      <c r="C112" s="1"/>
      <c r="D112" s="1"/>
      <c r="E112" s="1"/>
      <c r="F112" s="1"/>
      <c r="G112" s="1"/>
      <c r="H112" s="1">
        <v>7</v>
      </c>
      <c r="I112" s="1">
        <v>12</v>
      </c>
      <c r="J112" s="1">
        <v>27</v>
      </c>
      <c r="K112" s="1">
        <v>64</v>
      </c>
      <c r="L112" s="1">
        <v>97</v>
      </c>
      <c r="M112" s="1">
        <v>71</v>
      </c>
      <c r="N112" s="1">
        <v>58</v>
      </c>
      <c r="O112" s="1">
        <v>20</v>
      </c>
      <c r="P112" s="1">
        <v>11</v>
      </c>
      <c r="Q112" s="1">
        <v>7</v>
      </c>
      <c r="R112" s="1">
        <v>4</v>
      </c>
      <c r="S112" s="1"/>
      <c r="T112" s="1"/>
      <c r="U112" s="1"/>
      <c r="V112" s="1"/>
      <c r="W112" s="1"/>
      <c r="X112" s="1"/>
      <c r="Y112" s="1">
        <v>378</v>
      </c>
    </row>
    <row r="113" spans="1:25" x14ac:dyDescent="0.25">
      <c r="A113" s="4" t="s">
        <v>21</v>
      </c>
      <c r="B113" s="1"/>
      <c r="C113" s="1"/>
      <c r="D113" s="1"/>
      <c r="E113" s="1">
        <v>1</v>
      </c>
      <c r="F113" s="1">
        <v>1</v>
      </c>
      <c r="G113" s="1">
        <v>5</v>
      </c>
      <c r="H113" s="1">
        <v>5</v>
      </c>
      <c r="I113" s="1">
        <v>18</v>
      </c>
      <c r="J113" s="1">
        <v>35</v>
      </c>
      <c r="K113" s="1">
        <v>37</v>
      </c>
      <c r="L113" s="1">
        <v>41</v>
      </c>
      <c r="M113" s="1">
        <v>38</v>
      </c>
      <c r="N113" s="1">
        <v>40</v>
      </c>
      <c r="O113" s="1">
        <v>16</v>
      </c>
      <c r="P113" s="1">
        <v>16</v>
      </c>
      <c r="Q113" s="1">
        <v>12</v>
      </c>
      <c r="R113" s="1">
        <v>2</v>
      </c>
      <c r="S113" s="1">
        <v>2</v>
      </c>
      <c r="T113" s="1">
        <v>1</v>
      </c>
      <c r="U113" s="1"/>
      <c r="V113" s="1"/>
      <c r="W113" s="1"/>
      <c r="X113" s="1"/>
      <c r="Y113" s="1">
        <v>270</v>
      </c>
    </row>
    <row r="114" spans="1:25" x14ac:dyDescent="0.25">
      <c r="A114" s="4" t="s">
        <v>97</v>
      </c>
      <c r="B114" s="1"/>
      <c r="C114" s="1"/>
      <c r="D114" s="1"/>
      <c r="E114" s="1"/>
      <c r="F114" s="1"/>
      <c r="G114" s="1">
        <v>1</v>
      </c>
      <c r="H114" s="1">
        <v>2</v>
      </c>
      <c r="I114" s="1">
        <v>8</v>
      </c>
      <c r="J114" s="1">
        <v>5</v>
      </c>
      <c r="K114" s="1">
        <v>11</v>
      </c>
      <c r="L114" s="1">
        <v>22</v>
      </c>
      <c r="M114" s="1">
        <v>29</v>
      </c>
      <c r="N114" s="1">
        <v>22</v>
      </c>
      <c r="O114" s="1">
        <v>21</v>
      </c>
      <c r="P114" s="1">
        <v>10</v>
      </c>
      <c r="Q114" s="1">
        <v>6</v>
      </c>
      <c r="R114" s="1">
        <v>6</v>
      </c>
      <c r="S114" s="1">
        <v>1</v>
      </c>
      <c r="T114" s="1"/>
      <c r="U114" s="1"/>
      <c r="V114" s="1"/>
      <c r="W114" s="1"/>
      <c r="X114" s="1"/>
      <c r="Y114" s="1">
        <v>144</v>
      </c>
    </row>
    <row r="115" spans="1:25" x14ac:dyDescent="0.25">
      <c r="A115" s="4" t="s">
        <v>90</v>
      </c>
      <c r="B115" s="1"/>
      <c r="C115" s="1"/>
      <c r="D115" s="1"/>
      <c r="E115" s="1"/>
      <c r="F115" s="1"/>
      <c r="G115" s="1">
        <v>1</v>
      </c>
      <c r="H115" s="1">
        <v>3</v>
      </c>
      <c r="I115" s="1">
        <v>3</v>
      </c>
      <c r="J115" s="1">
        <v>8</v>
      </c>
      <c r="K115" s="1">
        <v>7</v>
      </c>
      <c r="L115" s="1">
        <v>12</v>
      </c>
      <c r="M115" s="1">
        <v>11</v>
      </c>
      <c r="N115" s="1">
        <v>4</v>
      </c>
      <c r="O115" s="1">
        <v>6</v>
      </c>
      <c r="P115" s="1">
        <v>2</v>
      </c>
      <c r="Q115" s="1">
        <v>1</v>
      </c>
      <c r="R115" s="1"/>
      <c r="S115" s="1"/>
      <c r="T115" s="1"/>
      <c r="U115" s="1"/>
      <c r="V115" s="1"/>
      <c r="W115" s="1"/>
      <c r="X115" s="1"/>
      <c r="Y115" s="1">
        <v>58</v>
      </c>
    </row>
    <row r="116" spans="1:25" x14ac:dyDescent="0.25">
      <c r="A116" s="4" t="s">
        <v>14</v>
      </c>
      <c r="B116" s="1"/>
      <c r="C116" s="1"/>
      <c r="D116" s="1"/>
      <c r="E116" s="1">
        <v>1</v>
      </c>
      <c r="F116" s="1">
        <v>1</v>
      </c>
      <c r="G116" s="1">
        <v>6</v>
      </c>
      <c r="H116" s="1">
        <v>20</v>
      </c>
      <c r="I116" s="1">
        <v>50</v>
      </c>
      <c r="J116" s="1">
        <v>56</v>
      </c>
      <c r="K116" s="1">
        <v>49</v>
      </c>
      <c r="L116" s="1">
        <v>58</v>
      </c>
      <c r="M116" s="1">
        <v>50</v>
      </c>
      <c r="N116" s="1">
        <v>34</v>
      </c>
      <c r="O116" s="1">
        <v>16</v>
      </c>
      <c r="P116" s="1">
        <v>19</v>
      </c>
      <c r="Q116" s="1">
        <v>12</v>
      </c>
      <c r="R116" s="1">
        <v>4</v>
      </c>
      <c r="S116" s="1">
        <v>3</v>
      </c>
      <c r="T116" s="1">
        <v>2</v>
      </c>
      <c r="U116" s="1"/>
      <c r="V116" s="1"/>
      <c r="W116" s="1"/>
      <c r="X116" s="1"/>
      <c r="Y116" s="1">
        <v>381</v>
      </c>
    </row>
    <row r="117" spans="1:25" x14ac:dyDescent="0.25">
      <c r="A117" s="4" t="s">
        <v>35</v>
      </c>
      <c r="B117" s="1"/>
      <c r="C117" s="1"/>
      <c r="D117" s="1"/>
      <c r="E117" s="1"/>
      <c r="F117" s="1">
        <v>2</v>
      </c>
      <c r="G117" s="1">
        <v>5</v>
      </c>
      <c r="H117" s="1">
        <v>11</v>
      </c>
      <c r="I117" s="1">
        <v>8</v>
      </c>
      <c r="J117" s="1">
        <v>27</v>
      </c>
      <c r="K117" s="1">
        <v>21</v>
      </c>
      <c r="L117" s="1">
        <v>16</v>
      </c>
      <c r="M117" s="1">
        <v>15</v>
      </c>
      <c r="N117" s="1">
        <v>14</v>
      </c>
      <c r="O117" s="1">
        <v>8</v>
      </c>
      <c r="P117" s="1">
        <v>5</v>
      </c>
      <c r="Q117" s="1">
        <v>1</v>
      </c>
      <c r="R117" s="1"/>
      <c r="S117" s="1"/>
      <c r="T117" s="1">
        <v>1</v>
      </c>
      <c r="U117" s="1"/>
      <c r="V117" s="1">
        <v>1</v>
      </c>
      <c r="W117" s="1"/>
      <c r="X117" s="1"/>
      <c r="Y117" s="1">
        <v>135</v>
      </c>
    </row>
    <row r="118" spans="1:25" x14ac:dyDescent="0.25">
      <c r="A118" s="4" t="s">
        <v>68</v>
      </c>
      <c r="B118" s="1"/>
      <c r="C118" s="1"/>
      <c r="D118" s="1"/>
      <c r="E118" s="1"/>
      <c r="F118" s="1"/>
      <c r="G118" s="1">
        <v>8</v>
      </c>
      <c r="H118" s="1">
        <v>18</v>
      </c>
      <c r="I118" s="1">
        <v>36</v>
      </c>
      <c r="J118" s="1">
        <v>49</v>
      </c>
      <c r="K118" s="1">
        <v>79</v>
      </c>
      <c r="L118" s="1">
        <v>79</v>
      </c>
      <c r="M118" s="1">
        <v>90</v>
      </c>
      <c r="N118" s="1">
        <v>97</v>
      </c>
      <c r="O118" s="1">
        <v>82</v>
      </c>
      <c r="P118" s="1">
        <v>75</v>
      </c>
      <c r="Q118" s="1">
        <v>51</v>
      </c>
      <c r="R118" s="1">
        <v>39</v>
      </c>
      <c r="S118" s="1">
        <v>23</v>
      </c>
      <c r="T118" s="1">
        <v>19</v>
      </c>
      <c r="U118" s="1">
        <v>5</v>
      </c>
      <c r="V118" s="1">
        <v>1</v>
      </c>
      <c r="W118" s="1"/>
      <c r="X118" s="1"/>
      <c r="Y118" s="1">
        <v>751</v>
      </c>
    </row>
    <row r="119" spans="1:25" x14ac:dyDescent="0.25">
      <c r="A119" s="4" t="s">
        <v>94</v>
      </c>
      <c r="B119" s="1"/>
      <c r="C119" s="1"/>
      <c r="D119" s="1"/>
      <c r="E119" s="1"/>
      <c r="F119" s="1"/>
      <c r="G119" s="1">
        <v>5</v>
      </c>
      <c r="H119" s="1">
        <v>9</v>
      </c>
      <c r="I119" s="1">
        <v>14</v>
      </c>
      <c r="J119" s="1">
        <v>13</v>
      </c>
      <c r="K119" s="1">
        <v>10</v>
      </c>
      <c r="L119" s="1">
        <v>19</v>
      </c>
      <c r="M119" s="1">
        <v>10</v>
      </c>
      <c r="N119" s="1">
        <v>4</v>
      </c>
      <c r="O119" s="1">
        <v>2</v>
      </c>
      <c r="P119" s="1">
        <v>2</v>
      </c>
      <c r="Q119" s="1"/>
      <c r="R119" s="1"/>
      <c r="S119" s="1"/>
      <c r="T119" s="1"/>
      <c r="U119" s="1"/>
      <c r="V119" s="1"/>
      <c r="W119" s="1"/>
      <c r="X119" s="1"/>
      <c r="Y119" s="1">
        <v>88</v>
      </c>
    </row>
    <row r="120" spans="1:25" x14ac:dyDescent="0.25">
      <c r="A120" s="4" t="s">
        <v>101</v>
      </c>
      <c r="B120" s="1"/>
      <c r="C120" s="1"/>
      <c r="D120" s="1"/>
      <c r="E120" s="1"/>
      <c r="F120" s="1"/>
      <c r="G120" s="1"/>
      <c r="H120" s="1">
        <v>13</v>
      </c>
      <c r="I120" s="1">
        <v>13</v>
      </c>
      <c r="J120" s="1">
        <v>19</v>
      </c>
      <c r="K120" s="1">
        <v>4</v>
      </c>
      <c r="L120" s="1">
        <v>8</v>
      </c>
      <c r="M120" s="1">
        <v>9</v>
      </c>
      <c r="N120" s="1">
        <v>4</v>
      </c>
      <c r="O120" s="1">
        <v>4</v>
      </c>
      <c r="P120" s="1"/>
      <c r="Q120" s="1"/>
      <c r="R120" s="1">
        <v>1</v>
      </c>
      <c r="S120" s="1"/>
      <c r="T120" s="1"/>
      <c r="U120" s="1"/>
      <c r="V120" s="1"/>
      <c r="W120" s="1"/>
      <c r="X120" s="1"/>
      <c r="Y120" s="1">
        <v>75</v>
      </c>
    </row>
    <row r="121" spans="1:25" x14ac:dyDescent="0.25">
      <c r="A121" s="4" t="s">
        <v>81</v>
      </c>
      <c r="B121" s="1"/>
      <c r="C121" s="1"/>
      <c r="D121" s="1"/>
      <c r="E121" s="1"/>
      <c r="F121" s="1"/>
      <c r="G121" s="1">
        <v>1</v>
      </c>
      <c r="H121" s="1">
        <v>5</v>
      </c>
      <c r="I121" s="1">
        <v>9</v>
      </c>
      <c r="J121" s="1">
        <v>11</v>
      </c>
      <c r="K121" s="1">
        <v>17</v>
      </c>
      <c r="L121" s="1">
        <v>26</v>
      </c>
      <c r="M121" s="1">
        <v>18</v>
      </c>
      <c r="N121" s="1">
        <v>21</v>
      </c>
      <c r="O121" s="1">
        <v>13</v>
      </c>
      <c r="P121" s="1">
        <v>13</v>
      </c>
      <c r="Q121" s="1">
        <v>1</v>
      </c>
      <c r="R121" s="1">
        <v>3</v>
      </c>
      <c r="S121" s="1">
        <v>1</v>
      </c>
      <c r="T121" s="1"/>
      <c r="U121" s="1"/>
      <c r="V121" s="1"/>
      <c r="W121" s="1"/>
      <c r="X121" s="1"/>
      <c r="Y121" s="1">
        <v>139</v>
      </c>
    </row>
    <row r="122" spans="1:25" x14ac:dyDescent="0.25">
      <c r="A122" s="4" t="s">
        <v>82</v>
      </c>
      <c r="B122" s="1"/>
      <c r="C122" s="1"/>
      <c r="D122" s="1"/>
      <c r="E122" s="1"/>
      <c r="F122" s="1"/>
      <c r="G122" s="1">
        <v>2</v>
      </c>
      <c r="H122" s="1">
        <v>3</v>
      </c>
      <c r="I122" s="1">
        <v>8</v>
      </c>
      <c r="J122" s="1">
        <v>17</v>
      </c>
      <c r="K122" s="1">
        <v>33</v>
      </c>
      <c r="L122" s="1">
        <v>31</v>
      </c>
      <c r="M122" s="1">
        <v>24</v>
      </c>
      <c r="N122" s="1">
        <v>21</v>
      </c>
      <c r="O122" s="1">
        <v>11</v>
      </c>
      <c r="P122" s="1">
        <v>10</v>
      </c>
      <c r="Q122" s="1">
        <v>5</v>
      </c>
      <c r="R122" s="1">
        <v>4</v>
      </c>
      <c r="S122" s="1">
        <v>2</v>
      </c>
      <c r="T122" s="1">
        <v>1</v>
      </c>
      <c r="U122" s="1"/>
      <c r="V122" s="1"/>
      <c r="W122" s="1"/>
      <c r="X122" s="1"/>
      <c r="Y122" s="1">
        <v>172</v>
      </c>
    </row>
    <row r="123" spans="1:25" x14ac:dyDescent="0.25">
      <c r="A123" s="4" t="s">
        <v>79</v>
      </c>
      <c r="B123" s="1"/>
      <c r="C123" s="1"/>
      <c r="D123" s="1"/>
      <c r="E123" s="1"/>
      <c r="F123" s="1"/>
      <c r="G123" s="1">
        <v>2</v>
      </c>
      <c r="H123" s="1">
        <v>3</v>
      </c>
      <c r="I123" s="1">
        <v>8</v>
      </c>
      <c r="J123" s="1">
        <v>13</v>
      </c>
      <c r="K123" s="1">
        <v>11</v>
      </c>
      <c r="L123" s="1">
        <v>14</v>
      </c>
      <c r="M123" s="1">
        <v>8</v>
      </c>
      <c r="N123" s="1">
        <v>8</v>
      </c>
      <c r="O123" s="1">
        <v>2</v>
      </c>
      <c r="P123" s="1">
        <v>1</v>
      </c>
      <c r="Q123" s="1"/>
      <c r="R123" s="1"/>
      <c r="S123" s="1"/>
      <c r="T123" s="1"/>
      <c r="U123" s="1"/>
      <c r="V123" s="1"/>
      <c r="W123" s="1"/>
      <c r="X123" s="1"/>
      <c r="Y123" s="1">
        <v>70</v>
      </c>
    </row>
    <row r="124" spans="1:25" x14ac:dyDescent="0.25">
      <c r="A124" s="4" t="s">
        <v>115</v>
      </c>
      <c r="B124" s="1"/>
      <c r="C124" s="1"/>
      <c r="D124" s="1"/>
      <c r="E124" s="1"/>
      <c r="F124" s="1"/>
      <c r="G124" s="1"/>
      <c r="H124" s="1">
        <v>3</v>
      </c>
      <c r="I124" s="1">
        <v>15</v>
      </c>
      <c r="J124" s="1">
        <v>26</v>
      </c>
      <c r="K124" s="1">
        <v>27</v>
      </c>
      <c r="L124" s="1">
        <v>26</v>
      </c>
      <c r="M124" s="1">
        <v>20</v>
      </c>
      <c r="N124" s="1">
        <v>15</v>
      </c>
      <c r="O124" s="1">
        <v>6</v>
      </c>
      <c r="P124" s="1">
        <v>5</v>
      </c>
      <c r="Q124" s="1">
        <v>3</v>
      </c>
      <c r="R124" s="1">
        <v>1</v>
      </c>
      <c r="S124" s="1"/>
      <c r="T124" s="1">
        <v>1</v>
      </c>
      <c r="U124" s="1"/>
      <c r="V124" s="1"/>
      <c r="W124" s="1"/>
      <c r="X124" s="1"/>
      <c r="Y124" s="1">
        <v>148</v>
      </c>
    </row>
    <row r="125" spans="1:25" x14ac:dyDescent="0.25">
      <c r="A125" s="4" t="s">
        <v>119</v>
      </c>
      <c r="B125" s="1"/>
      <c r="C125" s="1"/>
      <c r="D125" s="1"/>
      <c r="E125" s="1"/>
      <c r="F125" s="1"/>
      <c r="G125" s="1"/>
      <c r="H125" s="1">
        <v>4</v>
      </c>
      <c r="I125" s="1">
        <v>15</v>
      </c>
      <c r="J125" s="1">
        <v>27</v>
      </c>
      <c r="K125" s="1">
        <v>17</v>
      </c>
      <c r="L125" s="1">
        <v>20</v>
      </c>
      <c r="M125" s="1">
        <v>15</v>
      </c>
      <c r="N125" s="1">
        <v>13</v>
      </c>
      <c r="O125" s="1">
        <v>6</v>
      </c>
      <c r="P125" s="1">
        <v>5</v>
      </c>
      <c r="Q125" s="1">
        <v>1</v>
      </c>
      <c r="R125" s="1">
        <v>1</v>
      </c>
      <c r="S125" s="1"/>
      <c r="T125" s="1"/>
      <c r="U125" s="1"/>
      <c r="V125" s="1"/>
      <c r="W125" s="1"/>
      <c r="X125" s="1"/>
      <c r="Y125" s="1">
        <v>124</v>
      </c>
    </row>
    <row r="126" spans="1:25" x14ac:dyDescent="0.25">
      <c r="A126" s="4" t="s">
        <v>43</v>
      </c>
      <c r="B126" s="1"/>
      <c r="C126" s="1"/>
      <c r="D126" s="1"/>
      <c r="E126" s="1"/>
      <c r="F126" s="1">
        <v>2</v>
      </c>
      <c r="G126" s="1">
        <v>1</v>
      </c>
      <c r="H126" s="1">
        <v>10</v>
      </c>
      <c r="I126" s="1">
        <v>27</v>
      </c>
      <c r="J126" s="1">
        <v>33</v>
      </c>
      <c r="K126" s="1">
        <v>29</v>
      </c>
      <c r="L126" s="1">
        <v>19</v>
      </c>
      <c r="M126" s="1">
        <v>24</v>
      </c>
      <c r="N126" s="1">
        <v>18</v>
      </c>
      <c r="O126" s="1">
        <v>8</v>
      </c>
      <c r="P126" s="1">
        <v>5</v>
      </c>
      <c r="Q126" s="1">
        <v>2</v>
      </c>
      <c r="R126" s="1"/>
      <c r="S126" s="1"/>
      <c r="T126" s="1"/>
      <c r="U126" s="1"/>
      <c r="V126" s="1"/>
      <c r="W126" s="1"/>
      <c r="X126" s="1"/>
      <c r="Y126" s="1">
        <v>178</v>
      </c>
    </row>
    <row r="127" spans="1:25" x14ac:dyDescent="0.25">
      <c r="A127" s="4" t="s">
        <v>25</v>
      </c>
      <c r="B127" s="1"/>
      <c r="C127" s="1"/>
      <c r="D127" s="1"/>
      <c r="E127" s="1"/>
      <c r="F127" s="1">
        <v>1</v>
      </c>
      <c r="G127" s="1">
        <v>2</v>
      </c>
      <c r="H127" s="1">
        <v>6</v>
      </c>
      <c r="I127" s="1">
        <v>10</v>
      </c>
      <c r="J127" s="1">
        <v>15</v>
      </c>
      <c r="K127" s="1">
        <v>19</v>
      </c>
      <c r="L127" s="1">
        <v>15</v>
      </c>
      <c r="M127" s="1">
        <v>10</v>
      </c>
      <c r="N127" s="1">
        <v>4</v>
      </c>
      <c r="O127" s="1">
        <v>5</v>
      </c>
      <c r="P127" s="1">
        <v>1</v>
      </c>
      <c r="Q127" s="1"/>
      <c r="R127" s="1"/>
      <c r="S127" s="1"/>
      <c r="T127" s="1"/>
      <c r="U127" s="1"/>
      <c r="V127" s="1"/>
      <c r="W127" s="1"/>
      <c r="X127" s="1"/>
      <c r="Y127" s="1">
        <v>88</v>
      </c>
    </row>
    <row r="128" spans="1:25" x14ac:dyDescent="0.25">
      <c r="A128" s="4" t="s">
        <v>69</v>
      </c>
      <c r="B128" s="1"/>
      <c r="C128" s="1"/>
      <c r="D128" s="1"/>
      <c r="E128" s="1"/>
      <c r="F128" s="1"/>
      <c r="G128" s="1">
        <v>1</v>
      </c>
      <c r="H128" s="1">
        <v>3</v>
      </c>
      <c r="I128" s="1">
        <v>6</v>
      </c>
      <c r="J128" s="1">
        <v>14</v>
      </c>
      <c r="K128" s="1">
        <v>26</v>
      </c>
      <c r="L128" s="1">
        <v>53</v>
      </c>
      <c r="M128" s="1">
        <v>67</v>
      </c>
      <c r="N128" s="1">
        <v>79</v>
      </c>
      <c r="O128" s="1">
        <v>64</v>
      </c>
      <c r="P128" s="1">
        <v>61</v>
      </c>
      <c r="Q128" s="1">
        <v>38</v>
      </c>
      <c r="R128" s="1">
        <v>17</v>
      </c>
      <c r="S128" s="1">
        <v>15</v>
      </c>
      <c r="T128" s="1">
        <v>9</v>
      </c>
      <c r="U128" s="1">
        <v>1</v>
      </c>
      <c r="V128" s="1">
        <v>3</v>
      </c>
      <c r="W128" s="1"/>
      <c r="X128" s="1"/>
      <c r="Y128" s="1">
        <v>457</v>
      </c>
    </row>
    <row r="129" spans="1:25" x14ac:dyDescent="0.25">
      <c r="A129" s="4" t="s">
        <v>36</v>
      </c>
      <c r="B129" s="1"/>
      <c r="C129" s="1"/>
      <c r="D129" s="1"/>
      <c r="E129" s="1"/>
      <c r="F129" s="1">
        <v>4</v>
      </c>
      <c r="G129" s="1">
        <v>9</v>
      </c>
      <c r="H129" s="1">
        <v>19</v>
      </c>
      <c r="I129" s="1">
        <v>37</v>
      </c>
      <c r="J129" s="1">
        <v>49</v>
      </c>
      <c r="K129" s="1">
        <v>63</v>
      </c>
      <c r="L129" s="1">
        <v>45</v>
      </c>
      <c r="M129" s="1">
        <v>39</v>
      </c>
      <c r="N129" s="1">
        <v>50</v>
      </c>
      <c r="O129" s="1">
        <v>30</v>
      </c>
      <c r="P129" s="1">
        <v>15</v>
      </c>
      <c r="Q129" s="1">
        <v>13</v>
      </c>
      <c r="R129" s="1">
        <v>4</v>
      </c>
      <c r="S129" s="1">
        <v>2</v>
      </c>
      <c r="T129" s="1">
        <v>3</v>
      </c>
      <c r="U129" s="1">
        <v>1</v>
      </c>
      <c r="V129" s="1">
        <v>2</v>
      </c>
      <c r="W129" s="1"/>
      <c r="X129" s="1"/>
      <c r="Y129" s="1">
        <v>385</v>
      </c>
    </row>
    <row r="130" spans="1:25" x14ac:dyDescent="0.25">
      <c r="A130" s="4" t="s">
        <v>16</v>
      </c>
      <c r="B130" s="1"/>
      <c r="C130" s="1"/>
      <c r="D130" s="1"/>
      <c r="E130" s="1">
        <v>1</v>
      </c>
      <c r="F130" s="1">
        <v>2</v>
      </c>
      <c r="G130" s="1">
        <v>6</v>
      </c>
      <c r="H130" s="1">
        <v>12</v>
      </c>
      <c r="I130" s="1">
        <v>17</v>
      </c>
      <c r="J130" s="1">
        <v>16</v>
      </c>
      <c r="K130" s="1">
        <v>15</v>
      </c>
      <c r="L130" s="1">
        <v>19</v>
      </c>
      <c r="M130" s="1">
        <v>18</v>
      </c>
      <c r="N130" s="1">
        <v>20</v>
      </c>
      <c r="O130" s="1">
        <v>6</v>
      </c>
      <c r="P130" s="1">
        <v>4</v>
      </c>
      <c r="Q130" s="1">
        <v>2</v>
      </c>
      <c r="R130" s="1"/>
      <c r="S130" s="1"/>
      <c r="T130" s="1">
        <v>1</v>
      </c>
      <c r="U130" s="1"/>
      <c r="V130" s="1"/>
      <c r="W130" s="1"/>
      <c r="X130" s="1"/>
      <c r="Y130" s="1">
        <v>139</v>
      </c>
    </row>
    <row r="131" spans="1:25" x14ac:dyDescent="0.25">
      <c r="A131" s="4" t="s">
        <v>83</v>
      </c>
      <c r="B131" s="1"/>
      <c r="C131" s="1"/>
      <c r="D131" s="1"/>
      <c r="E131" s="1"/>
      <c r="F131" s="1"/>
      <c r="G131" s="1">
        <v>2</v>
      </c>
      <c r="H131" s="1">
        <v>8</v>
      </c>
      <c r="I131" s="1">
        <v>13</v>
      </c>
      <c r="J131" s="1">
        <v>14</v>
      </c>
      <c r="K131" s="1">
        <v>16</v>
      </c>
      <c r="L131" s="1">
        <v>23</v>
      </c>
      <c r="M131" s="1">
        <v>10</v>
      </c>
      <c r="N131" s="1">
        <v>4</v>
      </c>
      <c r="O131" s="1">
        <v>8</v>
      </c>
      <c r="P131" s="1">
        <v>3</v>
      </c>
      <c r="Q131" s="1">
        <v>1</v>
      </c>
      <c r="R131" s="1"/>
      <c r="S131" s="1"/>
      <c r="T131" s="1"/>
      <c r="U131" s="1"/>
      <c r="V131" s="1"/>
      <c r="W131" s="1"/>
      <c r="X131" s="1"/>
      <c r="Y131" s="1">
        <v>102</v>
      </c>
    </row>
    <row r="132" spans="1:25" x14ac:dyDescent="0.25">
      <c r="A132" s="4" t="s">
        <v>80</v>
      </c>
      <c r="B132" s="1"/>
      <c r="C132" s="1"/>
      <c r="D132" s="1"/>
      <c r="E132" s="1"/>
      <c r="F132" s="1"/>
      <c r="G132" s="1">
        <v>2</v>
      </c>
      <c r="H132" s="1"/>
      <c r="I132" s="1">
        <v>9</v>
      </c>
      <c r="J132" s="1">
        <v>9</v>
      </c>
      <c r="K132" s="1">
        <v>10</v>
      </c>
      <c r="L132" s="1">
        <v>15</v>
      </c>
      <c r="M132" s="1">
        <v>18</v>
      </c>
      <c r="N132" s="1">
        <v>9</v>
      </c>
      <c r="O132" s="1">
        <v>8</v>
      </c>
      <c r="P132" s="1">
        <v>3</v>
      </c>
      <c r="Q132" s="1">
        <v>3</v>
      </c>
      <c r="R132" s="1">
        <v>1</v>
      </c>
      <c r="S132" s="1">
        <v>1</v>
      </c>
      <c r="T132" s="1">
        <v>1</v>
      </c>
      <c r="U132" s="1"/>
      <c r="V132" s="1"/>
      <c r="W132" s="1"/>
      <c r="X132" s="1"/>
      <c r="Y132" s="1">
        <v>89</v>
      </c>
    </row>
    <row r="133" spans="1:25" x14ac:dyDescent="0.25">
      <c r="A133" s="4" t="s">
        <v>70</v>
      </c>
      <c r="B133" s="1"/>
      <c r="C133" s="1"/>
      <c r="D133" s="1"/>
      <c r="E133" s="1"/>
      <c r="F133" s="1"/>
      <c r="G133" s="1">
        <v>1</v>
      </c>
      <c r="H133" s="1">
        <v>2</v>
      </c>
      <c r="I133" s="1">
        <v>4</v>
      </c>
      <c r="J133" s="1">
        <v>1</v>
      </c>
      <c r="K133" s="1">
        <v>3</v>
      </c>
      <c r="L133" s="1"/>
      <c r="M133" s="1">
        <v>6</v>
      </c>
      <c r="N133" s="1">
        <v>11</v>
      </c>
      <c r="O133" s="1">
        <v>12</v>
      </c>
      <c r="P133" s="1">
        <v>33</v>
      </c>
      <c r="Q133" s="1">
        <v>46</v>
      </c>
      <c r="R133" s="1">
        <v>60</v>
      </c>
      <c r="S133" s="1">
        <v>100</v>
      </c>
      <c r="T133" s="1">
        <v>91</v>
      </c>
      <c r="U133" s="1">
        <v>65</v>
      </c>
      <c r="V133" s="1">
        <v>56</v>
      </c>
      <c r="W133" s="1">
        <v>29</v>
      </c>
      <c r="X133" s="1"/>
      <c r="Y133" s="1">
        <v>520</v>
      </c>
    </row>
    <row r="134" spans="1:25" x14ac:dyDescent="0.25">
      <c r="A134" s="4" t="s">
        <v>130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4" t="s">
        <v>131</v>
      </c>
      <c r="B135" s="1">
        <v>1</v>
      </c>
      <c r="C135" s="1">
        <v>1</v>
      </c>
      <c r="D135" s="1">
        <v>4</v>
      </c>
      <c r="E135" s="1">
        <v>23</v>
      </c>
      <c r="F135" s="1">
        <v>107</v>
      </c>
      <c r="G135" s="1">
        <v>372</v>
      </c>
      <c r="H135" s="1">
        <v>1102</v>
      </c>
      <c r="I135" s="1">
        <v>2130</v>
      </c>
      <c r="J135" s="1">
        <v>2955</v>
      </c>
      <c r="K135" s="1">
        <v>3274</v>
      </c>
      <c r="L135" s="1">
        <v>3509</v>
      </c>
      <c r="M135" s="1">
        <v>3092</v>
      </c>
      <c r="N135" s="1">
        <v>2604</v>
      </c>
      <c r="O135" s="1">
        <v>1991</v>
      </c>
      <c r="P135" s="1">
        <v>1557</v>
      </c>
      <c r="Q135" s="1">
        <v>1103</v>
      </c>
      <c r="R135" s="1">
        <v>826</v>
      </c>
      <c r="S135" s="1">
        <v>647</v>
      </c>
      <c r="T135" s="1">
        <v>462</v>
      </c>
      <c r="U135" s="1">
        <v>294</v>
      </c>
      <c r="V135" s="1">
        <v>182</v>
      </c>
      <c r="W135" s="1">
        <v>104</v>
      </c>
      <c r="X135" s="1"/>
      <c r="Y135" s="1">
        <v>26340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workbookViewId="0">
      <selection activeCell="F1" sqref="F1"/>
    </sheetView>
  </sheetViews>
  <sheetFormatPr defaultRowHeight="15" x14ac:dyDescent="0.25"/>
  <cols>
    <col min="1" max="1" width="22.140625" customWidth="1"/>
    <col min="2" max="2" width="20.42578125" customWidth="1"/>
    <col min="3" max="3" width="23" style="18" customWidth="1"/>
    <col min="4" max="4" width="24.7109375" customWidth="1"/>
    <col min="6" max="6" width="21.42578125" customWidth="1"/>
  </cols>
  <sheetData>
    <row r="1" spans="1:7" s="15" customFormat="1" ht="45" x14ac:dyDescent="0.25">
      <c r="A1" s="15" t="s">
        <v>136</v>
      </c>
      <c r="B1" s="15" t="s">
        <v>291</v>
      </c>
      <c r="C1" s="49" t="s">
        <v>290</v>
      </c>
      <c r="D1" s="15" t="s">
        <v>274</v>
      </c>
      <c r="E1" s="15" t="s">
        <v>137</v>
      </c>
      <c r="F1" s="15" t="s">
        <v>275</v>
      </c>
      <c r="G1" s="15" t="s">
        <v>138</v>
      </c>
    </row>
    <row r="2" spans="1:7" x14ac:dyDescent="0.25">
      <c r="A2" t="s">
        <v>147</v>
      </c>
      <c r="B2">
        <v>17.5</v>
      </c>
      <c r="C2" s="18">
        <v>3.3</v>
      </c>
      <c r="D2">
        <v>14.2</v>
      </c>
      <c r="E2">
        <v>20.8</v>
      </c>
      <c r="F2">
        <v>10.91</v>
      </c>
      <c r="G2">
        <v>24.09</v>
      </c>
    </row>
    <row r="3" spans="1:7" x14ac:dyDescent="0.25">
      <c r="A3" t="s">
        <v>149</v>
      </c>
      <c r="B3">
        <v>17.010000000000002</v>
      </c>
      <c r="C3" s="18">
        <v>3.02</v>
      </c>
      <c r="D3">
        <v>13.99</v>
      </c>
      <c r="E3">
        <v>20.03</v>
      </c>
      <c r="F3">
        <v>10.96</v>
      </c>
      <c r="G3">
        <v>23.05</v>
      </c>
    </row>
    <row r="4" spans="1:7" x14ac:dyDescent="0.25">
      <c r="A4" t="s">
        <v>155</v>
      </c>
      <c r="B4">
        <v>15.72</v>
      </c>
      <c r="C4" s="18">
        <v>3.01</v>
      </c>
      <c r="D4">
        <v>12.71</v>
      </c>
      <c r="E4">
        <v>18.73</v>
      </c>
      <c r="F4">
        <v>9.69</v>
      </c>
      <c r="G4">
        <v>21.74</v>
      </c>
    </row>
    <row r="5" spans="1:7" x14ac:dyDescent="0.25">
      <c r="A5" t="s">
        <v>184</v>
      </c>
      <c r="B5">
        <v>14.51</v>
      </c>
      <c r="C5" s="18">
        <v>2.93</v>
      </c>
      <c r="D5">
        <v>11.58</v>
      </c>
      <c r="E5">
        <v>17.43</v>
      </c>
      <c r="F5">
        <v>8.65</v>
      </c>
      <c r="G5">
        <v>20.36</v>
      </c>
    </row>
    <row r="6" spans="1:7" x14ac:dyDescent="0.25">
      <c r="A6" t="s">
        <v>211</v>
      </c>
      <c r="B6">
        <v>13.72</v>
      </c>
      <c r="C6" s="18">
        <v>2.85</v>
      </c>
      <c r="D6">
        <v>10.87</v>
      </c>
      <c r="E6">
        <v>16.57</v>
      </c>
      <c r="F6">
        <v>8.02</v>
      </c>
      <c r="G6">
        <v>19.420000000000002</v>
      </c>
    </row>
    <row r="7" spans="1:7" x14ac:dyDescent="0.25">
      <c r="A7" t="s">
        <v>166</v>
      </c>
      <c r="B7">
        <v>15.07</v>
      </c>
      <c r="C7" s="18">
        <v>2.84</v>
      </c>
      <c r="D7">
        <v>12.23</v>
      </c>
      <c r="E7">
        <v>17.899999999999999</v>
      </c>
      <c r="F7">
        <v>9.4</v>
      </c>
      <c r="G7">
        <v>20.74</v>
      </c>
    </row>
    <row r="8" spans="1:7" x14ac:dyDescent="0.25">
      <c r="A8" t="s">
        <v>189</v>
      </c>
      <c r="B8">
        <v>14.44</v>
      </c>
      <c r="C8" s="18">
        <v>2.84</v>
      </c>
      <c r="D8">
        <v>11.59</v>
      </c>
      <c r="E8">
        <v>17.28</v>
      </c>
      <c r="F8">
        <v>8.75</v>
      </c>
      <c r="G8">
        <v>20.12</v>
      </c>
    </row>
    <row r="9" spans="1:7" x14ac:dyDescent="0.25">
      <c r="A9" t="s">
        <v>170</v>
      </c>
      <c r="B9">
        <v>15.02</v>
      </c>
      <c r="C9" s="18">
        <v>2.83</v>
      </c>
      <c r="D9">
        <v>12.2</v>
      </c>
      <c r="E9">
        <v>17.850000000000001</v>
      </c>
      <c r="F9">
        <v>9.3699999999999992</v>
      </c>
      <c r="G9">
        <v>20.68</v>
      </c>
    </row>
    <row r="10" spans="1:7" x14ac:dyDescent="0.25">
      <c r="A10" t="s">
        <v>176</v>
      </c>
      <c r="B10">
        <v>14.66</v>
      </c>
      <c r="C10" s="18">
        <v>2.82</v>
      </c>
      <c r="D10">
        <v>11.84</v>
      </c>
      <c r="E10">
        <v>17.48</v>
      </c>
      <c r="F10">
        <v>9.01</v>
      </c>
      <c r="G10">
        <v>20.3</v>
      </c>
    </row>
    <row r="11" spans="1:7" x14ac:dyDescent="0.25">
      <c r="A11" t="s">
        <v>198</v>
      </c>
      <c r="B11">
        <v>14.07</v>
      </c>
      <c r="C11" s="18">
        <v>2.82</v>
      </c>
      <c r="D11">
        <v>11.26</v>
      </c>
      <c r="E11">
        <v>16.89</v>
      </c>
      <c r="F11">
        <v>8.44</v>
      </c>
      <c r="G11">
        <v>19.7</v>
      </c>
    </row>
    <row r="12" spans="1:7" x14ac:dyDescent="0.25">
      <c r="A12" t="s">
        <v>152</v>
      </c>
      <c r="B12">
        <v>15.93</v>
      </c>
      <c r="C12" s="18">
        <v>2.8</v>
      </c>
      <c r="D12">
        <v>13.14</v>
      </c>
      <c r="E12">
        <v>18.73</v>
      </c>
      <c r="F12">
        <v>10.34</v>
      </c>
      <c r="G12">
        <v>21.52</v>
      </c>
    </row>
    <row r="13" spans="1:7" x14ac:dyDescent="0.25">
      <c r="A13" t="s">
        <v>158</v>
      </c>
      <c r="B13">
        <v>15.6</v>
      </c>
      <c r="C13" s="18">
        <v>2.78</v>
      </c>
      <c r="D13">
        <v>12.82</v>
      </c>
      <c r="E13">
        <v>18.38</v>
      </c>
      <c r="F13">
        <v>10.029999999999999</v>
      </c>
      <c r="G13">
        <v>21.17</v>
      </c>
    </row>
    <row r="14" spans="1:7" x14ac:dyDescent="0.25">
      <c r="A14" t="s">
        <v>157</v>
      </c>
      <c r="B14">
        <v>15.61</v>
      </c>
      <c r="C14" s="18">
        <v>2.77</v>
      </c>
      <c r="D14">
        <v>12.84</v>
      </c>
      <c r="E14">
        <v>18.37</v>
      </c>
      <c r="F14">
        <v>10.08</v>
      </c>
      <c r="G14">
        <v>21.14</v>
      </c>
    </row>
    <row r="15" spans="1:7" x14ac:dyDescent="0.25">
      <c r="A15" t="s">
        <v>195</v>
      </c>
      <c r="B15">
        <v>14.2</v>
      </c>
      <c r="C15" s="18">
        <v>2.77</v>
      </c>
      <c r="D15">
        <v>11.43</v>
      </c>
      <c r="E15">
        <v>16.97</v>
      </c>
      <c r="F15">
        <v>8.66</v>
      </c>
      <c r="G15">
        <v>19.739999999999998</v>
      </c>
    </row>
    <row r="16" spans="1:7" x14ac:dyDescent="0.25">
      <c r="A16" t="s">
        <v>164</v>
      </c>
      <c r="B16">
        <v>15.11</v>
      </c>
      <c r="C16" s="18">
        <v>2.74</v>
      </c>
      <c r="D16">
        <v>12.37</v>
      </c>
      <c r="E16">
        <v>17.850000000000001</v>
      </c>
      <c r="F16">
        <v>9.6300000000000008</v>
      </c>
      <c r="G16">
        <v>20.59</v>
      </c>
    </row>
    <row r="17" spans="1:7" x14ac:dyDescent="0.25">
      <c r="A17" t="s">
        <v>192</v>
      </c>
      <c r="B17">
        <v>14.37</v>
      </c>
      <c r="C17" s="18">
        <v>2.71</v>
      </c>
      <c r="D17">
        <v>11.66</v>
      </c>
      <c r="E17">
        <v>17.079999999999998</v>
      </c>
      <c r="F17">
        <v>8.94</v>
      </c>
      <c r="G17">
        <v>19.8</v>
      </c>
    </row>
    <row r="18" spans="1:7" x14ac:dyDescent="0.25">
      <c r="A18" t="s">
        <v>173</v>
      </c>
      <c r="B18">
        <v>14.98</v>
      </c>
      <c r="C18" s="18">
        <v>2.67</v>
      </c>
      <c r="D18">
        <v>12.3</v>
      </c>
      <c r="E18">
        <v>17.649999999999999</v>
      </c>
      <c r="F18">
        <v>9.6300000000000008</v>
      </c>
      <c r="G18">
        <v>20.329999999999998</v>
      </c>
    </row>
    <row r="19" spans="1:7" x14ac:dyDescent="0.25">
      <c r="A19" t="s">
        <v>196</v>
      </c>
      <c r="B19">
        <v>14.1</v>
      </c>
      <c r="C19" s="18">
        <v>2.67</v>
      </c>
      <c r="D19">
        <v>11.43</v>
      </c>
      <c r="E19">
        <v>16.77</v>
      </c>
      <c r="F19">
        <v>8.76</v>
      </c>
      <c r="G19">
        <v>19.440000000000001</v>
      </c>
    </row>
    <row r="20" spans="1:7" x14ac:dyDescent="0.25">
      <c r="A20" t="s">
        <v>202</v>
      </c>
      <c r="B20">
        <v>14.01</v>
      </c>
      <c r="C20" s="18">
        <v>2.66</v>
      </c>
      <c r="D20">
        <v>11.36</v>
      </c>
      <c r="E20">
        <v>16.670000000000002</v>
      </c>
      <c r="F20">
        <v>8.6999999999999993</v>
      </c>
      <c r="G20">
        <v>19.329999999999998</v>
      </c>
    </row>
    <row r="21" spans="1:7" x14ac:dyDescent="0.25">
      <c r="A21" t="s">
        <v>216</v>
      </c>
      <c r="B21">
        <v>13.48</v>
      </c>
      <c r="C21" s="18">
        <v>2.65</v>
      </c>
      <c r="D21">
        <v>10.83</v>
      </c>
      <c r="E21">
        <v>16.13</v>
      </c>
      <c r="F21">
        <v>8.18</v>
      </c>
      <c r="G21">
        <v>18.79</v>
      </c>
    </row>
    <row r="22" spans="1:7" x14ac:dyDescent="0.25">
      <c r="A22" t="s">
        <v>222</v>
      </c>
      <c r="B22">
        <v>13.39</v>
      </c>
      <c r="C22" s="18">
        <v>2.65</v>
      </c>
      <c r="D22">
        <v>10.74</v>
      </c>
      <c r="E22">
        <v>16.03</v>
      </c>
      <c r="F22">
        <v>8.1</v>
      </c>
      <c r="G22">
        <v>18.68</v>
      </c>
    </row>
    <row r="23" spans="1:7" x14ac:dyDescent="0.25">
      <c r="A23" t="s">
        <v>218</v>
      </c>
      <c r="B23">
        <v>13.45</v>
      </c>
      <c r="C23" s="18">
        <v>2.64</v>
      </c>
      <c r="D23">
        <v>10.81</v>
      </c>
      <c r="E23">
        <v>16.100000000000001</v>
      </c>
      <c r="F23">
        <v>8.17</v>
      </c>
      <c r="G23">
        <v>18.739999999999998</v>
      </c>
    </row>
    <row r="24" spans="1:7" x14ac:dyDescent="0.25">
      <c r="A24" t="s">
        <v>141</v>
      </c>
      <c r="B24">
        <v>21.02</v>
      </c>
      <c r="C24" s="18">
        <v>2.63</v>
      </c>
      <c r="D24">
        <v>18.38</v>
      </c>
      <c r="E24">
        <v>23.65</v>
      </c>
      <c r="F24">
        <v>15.75</v>
      </c>
      <c r="G24">
        <v>26.28</v>
      </c>
    </row>
    <row r="25" spans="1:7" x14ac:dyDescent="0.25">
      <c r="A25" t="s">
        <v>178</v>
      </c>
      <c r="B25">
        <v>14.65</v>
      </c>
      <c r="C25" s="18">
        <v>2.63</v>
      </c>
      <c r="D25">
        <v>12.02</v>
      </c>
      <c r="E25">
        <v>17.28</v>
      </c>
      <c r="F25">
        <v>9.4</v>
      </c>
      <c r="G25">
        <v>19.91</v>
      </c>
    </row>
    <row r="26" spans="1:7" x14ac:dyDescent="0.25">
      <c r="A26" t="s">
        <v>212</v>
      </c>
      <c r="B26">
        <v>13.71</v>
      </c>
      <c r="C26" s="18">
        <v>2.63</v>
      </c>
      <c r="D26">
        <v>11.08</v>
      </c>
      <c r="E26">
        <v>16.34</v>
      </c>
      <c r="F26">
        <v>8.4499999999999993</v>
      </c>
      <c r="G26">
        <v>18.97</v>
      </c>
    </row>
    <row r="27" spans="1:7" x14ac:dyDescent="0.25">
      <c r="A27" t="s">
        <v>160</v>
      </c>
      <c r="B27">
        <v>15.35</v>
      </c>
      <c r="C27" s="18">
        <v>2.62</v>
      </c>
      <c r="D27">
        <v>12.73</v>
      </c>
      <c r="E27">
        <v>17.97</v>
      </c>
      <c r="F27">
        <v>10.1</v>
      </c>
      <c r="G27">
        <v>20.6</v>
      </c>
    </row>
    <row r="28" spans="1:7" x14ac:dyDescent="0.25">
      <c r="A28" t="s">
        <v>207</v>
      </c>
      <c r="B28">
        <v>13.81</v>
      </c>
      <c r="C28" s="18">
        <v>2.62</v>
      </c>
      <c r="D28">
        <v>11.19</v>
      </c>
      <c r="E28">
        <v>16.43</v>
      </c>
      <c r="F28">
        <v>8.57</v>
      </c>
      <c r="G28">
        <v>19.059999999999999</v>
      </c>
    </row>
    <row r="29" spans="1:7" x14ac:dyDescent="0.25">
      <c r="A29" t="s">
        <v>174</v>
      </c>
      <c r="B29">
        <v>14.97</v>
      </c>
      <c r="C29" s="18">
        <v>2.61</v>
      </c>
      <c r="D29">
        <v>12.36</v>
      </c>
      <c r="E29">
        <v>17.579999999999998</v>
      </c>
      <c r="F29">
        <v>9.75</v>
      </c>
      <c r="G29">
        <v>20.190000000000001</v>
      </c>
    </row>
    <row r="30" spans="1:7" x14ac:dyDescent="0.25">
      <c r="A30" t="s">
        <v>179</v>
      </c>
      <c r="B30">
        <v>14.64</v>
      </c>
      <c r="C30" s="18">
        <v>2.58</v>
      </c>
      <c r="D30">
        <v>12.06</v>
      </c>
      <c r="E30">
        <v>17.22</v>
      </c>
      <c r="F30">
        <v>9.48</v>
      </c>
      <c r="G30">
        <v>19.809999999999999</v>
      </c>
    </row>
    <row r="31" spans="1:7" x14ac:dyDescent="0.25">
      <c r="A31" t="s">
        <v>172</v>
      </c>
      <c r="B31">
        <v>14.99</v>
      </c>
      <c r="C31" s="18">
        <v>2.5499999999999998</v>
      </c>
      <c r="D31">
        <v>12.43</v>
      </c>
      <c r="E31">
        <v>17.54</v>
      </c>
      <c r="F31">
        <v>9.8800000000000008</v>
      </c>
      <c r="G31">
        <v>20.100000000000001</v>
      </c>
    </row>
    <row r="32" spans="1:7" x14ac:dyDescent="0.25">
      <c r="A32" t="s">
        <v>183</v>
      </c>
      <c r="B32">
        <v>14.51</v>
      </c>
      <c r="C32" s="18">
        <v>2.5499999999999998</v>
      </c>
      <c r="D32">
        <v>11.96</v>
      </c>
      <c r="E32">
        <v>17.05</v>
      </c>
      <c r="F32">
        <v>9.41</v>
      </c>
      <c r="G32">
        <v>19.600000000000001</v>
      </c>
    </row>
    <row r="33" spans="1:7" x14ac:dyDescent="0.25">
      <c r="A33" t="s">
        <v>215</v>
      </c>
      <c r="B33">
        <v>13.5</v>
      </c>
      <c r="C33" s="18">
        <v>2.5499999999999998</v>
      </c>
      <c r="D33">
        <v>10.94</v>
      </c>
      <c r="E33">
        <v>16.05</v>
      </c>
      <c r="F33">
        <v>8.39</v>
      </c>
      <c r="G33">
        <v>18.61</v>
      </c>
    </row>
    <row r="34" spans="1:7" x14ac:dyDescent="0.25">
      <c r="A34" t="s">
        <v>221</v>
      </c>
      <c r="B34">
        <v>13.4</v>
      </c>
      <c r="C34" s="18">
        <v>2.5499999999999998</v>
      </c>
      <c r="D34">
        <v>10.85</v>
      </c>
      <c r="E34">
        <v>15.95</v>
      </c>
      <c r="F34">
        <v>8.2899999999999991</v>
      </c>
      <c r="G34">
        <v>18.5</v>
      </c>
    </row>
    <row r="35" spans="1:7" x14ac:dyDescent="0.25">
      <c r="A35" t="s">
        <v>205</v>
      </c>
      <c r="B35">
        <v>13.94</v>
      </c>
      <c r="C35" s="18">
        <v>2.5299999999999998</v>
      </c>
      <c r="D35">
        <v>11.41</v>
      </c>
      <c r="E35">
        <v>16.48</v>
      </c>
      <c r="F35">
        <v>8.8800000000000008</v>
      </c>
      <c r="G35">
        <v>19.010000000000002</v>
      </c>
    </row>
    <row r="36" spans="1:7" x14ac:dyDescent="0.25">
      <c r="A36" t="s">
        <v>156</v>
      </c>
      <c r="B36">
        <v>15.65</v>
      </c>
      <c r="C36" s="18">
        <v>2.52</v>
      </c>
      <c r="D36">
        <v>13.13</v>
      </c>
      <c r="E36">
        <v>18.170000000000002</v>
      </c>
      <c r="F36">
        <v>10.61</v>
      </c>
      <c r="G36">
        <v>20.7</v>
      </c>
    </row>
    <row r="37" spans="1:7" x14ac:dyDescent="0.25">
      <c r="A37" t="s">
        <v>185</v>
      </c>
      <c r="B37">
        <v>14.5</v>
      </c>
      <c r="C37" s="18">
        <v>2.52</v>
      </c>
      <c r="D37">
        <v>11.98</v>
      </c>
      <c r="E37">
        <v>17.010000000000002</v>
      </c>
      <c r="F37">
        <v>9.4600000000000009</v>
      </c>
      <c r="G37">
        <v>19.53</v>
      </c>
    </row>
    <row r="38" spans="1:7" x14ac:dyDescent="0.25">
      <c r="A38" t="s">
        <v>191</v>
      </c>
      <c r="B38">
        <v>14.39</v>
      </c>
      <c r="C38" s="18">
        <v>2.52</v>
      </c>
      <c r="D38">
        <v>11.86</v>
      </c>
      <c r="E38">
        <v>16.91</v>
      </c>
      <c r="F38">
        <v>9.34</v>
      </c>
      <c r="G38">
        <v>19.440000000000001</v>
      </c>
    </row>
    <row r="39" spans="1:7" x14ac:dyDescent="0.25">
      <c r="A39" t="s">
        <v>151</v>
      </c>
      <c r="B39">
        <v>16.36</v>
      </c>
      <c r="C39" s="18">
        <v>2.5</v>
      </c>
      <c r="D39">
        <v>13.87</v>
      </c>
      <c r="E39">
        <v>18.86</v>
      </c>
      <c r="F39">
        <v>11.37</v>
      </c>
      <c r="G39">
        <v>21.35</v>
      </c>
    </row>
    <row r="40" spans="1:7" x14ac:dyDescent="0.25">
      <c r="A40" t="s">
        <v>165</v>
      </c>
      <c r="B40">
        <v>15.08</v>
      </c>
      <c r="C40" s="18">
        <v>2.5</v>
      </c>
      <c r="D40">
        <v>12.58</v>
      </c>
      <c r="E40">
        <v>17.579999999999998</v>
      </c>
      <c r="F40">
        <v>10.07</v>
      </c>
      <c r="G40">
        <v>20.079999999999998</v>
      </c>
    </row>
    <row r="41" spans="1:7" x14ac:dyDescent="0.25">
      <c r="A41" t="s">
        <v>186</v>
      </c>
      <c r="B41">
        <v>14.48</v>
      </c>
      <c r="C41" s="18">
        <v>2.5</v>
      </c>
      <c r="D41">
        <v>11.99</v>
      </c>
      <c r="E41">
        <v>16.98</v>
      </c>
      <c r="F41">
        <v>9.49</v>
      </c>
      <c r="G41">
        <v>19.47</v>
      </c>
    </row>
    <row r="42" spans="1:7" x14ac:dyDescent="0.25">
      <c r="A42" t="s">
        <v>187</v>
      </c>
      <c r="B42">
        <v>14.46</v>
      </c>
      <c r="C42" s="18">
        <v>2.48</v>
      </c>
      <c r="D42">
        <v>11.98</v>
      </c>
      <c r="E42">
        <v>16.940000000000001</v>
      </c>
      <c r="F42">
        <v>9.49</v>
      </c>
      <c r="G42">
        <v>19.420000000000002</v>
      </c>
    </row>
    <row r="43" spans="1:7" x14ac:dyDescent="0.25">
      <c r="A43" t="s">
        <v>154</v>
      </c>
      <c r="B43">
        <v>15.76</v>
      </c>
      <c r="C43" s="18">
        <v>2.4700000000000002</v>
      </c>
      <c r="D43">
        <v>13.29</v>
      </c>
      <c r="E43">
        <v>18.22</v>
      </c>
      <c r="F43">
        <v>10.82</v>
      </c>
      <c r="G43">
        <v>20.69</v>
      </c>
    </row>
    <row r="44" spans="1:7" x14ac:dyDescent="0.25">
      <c r="A44" t="s">
        <v>153</v>
      </c>
      <c r="B44">
        <v>15.8</v>
      </c>
      <c r="C44" s="18">
        <v>2.46</v>
      </c>
      <c r="D44">
        <v>13.34</v>
      </c>
      <c r="E44">
        <v>18.260000000000002</v>
      </c>
      <c r="F44">
        <v>10.88</v>
      </c>
      <c r="G44">
        <v>20.72</v>
      </c>
    </row>
    <row r="45" spans="1:7" x14ac:dyDescent="0.25">
      <c r="A45" t="s">
        <v>194</v>
      </c>
      <c r="B45">
        <v>14.3</v>
      </c>
      <c r="C45" s="18">
        <v>2.4500000000000002</v>
      </c>
      <c r="D45">
        <v>11.85</v>
      </c>
      <c r="E45">
        <v>16.75</v>
      </c>
      <c r="F45">
        <v>9.41</v>
      </c>
      <c r="G45">
        <v>19.2</v>
      </c>
    </row>
    <row r="46" spans="1:7" x14ac:dyDescent="0.25">
      <c r="A46" t="s">
        <v>181</v>
      </c>
      <c r="B46">
        <v>14.56</v>
      </c>
      <c r="C46" s="18">
        <v>2.4300000000000002</v>
      </c>
      <c r="D46">
        <v>12.14</v>
      </c>
      <c r="E46">
        <v>16.989999999999998</v>
      </c>
      <c r="F46">
        <v>9.7100000000000009</v>
      </c>
      <c r="G46">
        <v>19.420000000000002</v>
      </c>
    </row>
    <row r="47" spans="1:7" x14ac:dyDescent="0.25">
      <c r="A47" t="s">
        <v>210</v>
      </c>
      <c r="B47">
        <v>13.72</v>
      </c>
      <c r="C47" s="18">
        <v>2.4300000000000002</v>
      </c>
      <c r="D47">
        <v>11.29</v>
      </c>
      <c r="E47">
        <v>16.14</v>
      </c>
      <c r="F47">
        <v>8.86</v>
      </c>
      <c r="G47">
        <v>18.57</v>
      </c>
    </row>
    <row r="48" spans="1:7" x14ac:dyDescent="0.25">
      <c r="A48" t="s">
        <v>150</v>
      </c>
      <c r="B48">
        <v>16.940000000000001</v>
      </c>
      <c r="C48" s="18">
        <v>2.42</v>
      </c>
      <c r="D48">
        <v>14.52</v>
      </c>
      <c r="E48">
        <v>19.350000000000001</v>
      </c>
      <c r="F48">
        <v>12.1</v>
      </c>
      <c r="G48">
        <v>21.77</v>
      </c>
    </row>
    <row r="49" spans="1:7" x14ac:dyDescent="0.25">
      <c r="A49" t="s">
        <v>190</v>
      </c>
      <c r="B49">
        <v>14.43</v>
      </c>
      <c r="C49" s="18">
        <v>2.42</v>
      </c>
      <c r="D49">
        <v>12.01</v>
      </c>
      <c r="E49">
        <v>16.84</v>
      </c>
      <c r="F49">
        <v>9.59</v>
      </c>
      <c r="G49">
        <v>19.260000000000002</v>
      </c>
    </row>
    <row r="50" spans="1:7" x14ac:dyDescent="0.25">
      <c r="A50" t="s">
        <v>209</v>
      </c>
      <c r="B50">
        <v>13.8</v>
      </c>
      <c r="C50" s="18">
        <v>2.42</v>
      </c>
      <c r="D50">
        <v>11.39</v>
      </c>
      <c r="E50">
        <v>16.22</v>
      </c>
      <c r="F50">
        <v>8.9700000000000006</v>
      </c>
      <c r="G50">
        <v>18.64</v>
      </c>
    </row>
    <row r="51" spans="1:7" x14ac:dyDescent="0.25">
      <c r="A51" t="s">
        <v>177</v>
      </c>
      <c r="B51">
        <v>14.65</v>
      </c>
      <c r="C51" s="18">
        <v>2.4</v>
      </c>
      <c r="D51">
        <v>12.25</v>
      </c>
      <c r="E51">
        <v>17.04</v>
      </c>
      <c r="F51">
        <v>9.86</v>
      </c>
      <c r="G51">
        <v>19.440000000000001</v>
      </c>
    </row>
    <row r="52" spans="1:7" x14ac:dyDescent="0.25">
      <c r="A52" t="s">
        <v>241</v>
      </c>
      <c r="B52">
        <v>12.85</v>
      </c>
      <c r="C52" s="18">
        <v>2.4</v>
      </c>
      <c r="D52">
        <v>10.44</v>
      </c>
      <c r="E52">
        <v>15.25</v>
      </c>
      <c r="F52">
        <v>8.0399999999999991</v>
      </c>
      <c r="G52">
        <v>17.66</v>
      </c>
    </row>
    <row r="53" spans="1:7" x14ac:dyDescent="0.25">
      <c r="A53" t="s">
        <v>175</v>
      </c>
      <c r="B53">
        <v>14.85</v>
      </c>
      <c r="C53" s="18">
        <v>2.39</v>
      </c>
      <c r="D53">
        <v>12.46</v>
      </c>
      <c r="E53">
        <v>17.239999999999998</v>
      </c>
      <c r="F53">
        <v>10.06</v>
      </c>
      <c r="G53">
        <v>19.64</v>
      </c>
    </row>
    <row r="54" spans="1:7" x14ac:dyDescent="0.25">
      <c r="A54" t="s">
        <v>228</v>
      </c>
      <c r="B54">
        <v>13.33</v>
      </c>
      <c r="C54" s="18">
        <v>2.39</v>
      </c>
      <c r="D54">
        <v>10.93</v>
      </c>
      <c r="E54">
        <v>15.72</v>
      </c>
      <c r="F54">
        <v>8.5399999999999991</v>
      </c>
      <c r="G54">
        <v>18.11</v>
      </c>
    </row>
    <row r="55" spans="1:7" x14ac:dyDescent="0.25">
      <c r="A55" t="s">
        <v>201</v>
      </c>
      <c r="B55">
        <v>14.01</v>
      </c>
      <c r="C55" s="18">
        <v>2.38</v>
      </c>
      <c r="D55">
        <v>11.64</v>
      </c>
      <c r="E55">
        <v>16.39</v>
      </c>
      <c r="F55">
        <v>9.26</v>
      </c>
      <c r="G55">
        <v>18.77</v>
      </c>
    </row>
    <row r="56" spans="1:7" x14ac:dyDescent="0.25">
      <c r="A56" t="s">
        <v>225</v>
      </c>
      <c r="B56">
        <v>13.34</v>
      </c>
      <c r="C56" s="18">
        <v>2.36</v>
      </c>
      <c r="D56">
        <v>10.98</v>
      </c>
      <c r="E56">
        <v>15.69</v>
      </c>
      <c r="F56">
        <v>8.6199999999999992</v>
      </c>
      <c r="G56">
        <v>18.05</v>
      </c>
    </row>
    <row r="57" spans="1:7" x14ac:dyDescent="0.25">
      <c r="A57" t="s">
        <v>148</v>
      </c>
      <c r="B57">
        <v>17.170000000000002</v>
      </c>
      <c r="C57" s="18">
        <v>2.35</v>
      </c>
      <c r="D57">
        <v>14.81</v>
      </c>
      <c r="E57">
        <v>19.52</v>
      </c>
      <c r="F57">
        <v>12.46</v>
      </c>
      <c r="G57">
        <v>21.87</v>
      </c>
    </row>
    <row r="58" spans="1:7" x14ac:dyDescent="0.25">
      <c r="A58" t="s">
        <v>182</v>
      </c>
      <c r="B58">
        <v>14.51</v>
      </c>
      <c r="C58" s="18">
        <v>2.35</v>
      </c>
      <c r="D58">
        <v>12.16</v>
      </c>
      <c r="E58">
        <v>16.850000000000001</v>
      </c>
      <c r="F58">
        <v>9.81</v>
      </c>
      <c r="G58">
        <v>19.2</v>
      </c>
    </row>
    <row r="59" spans="1:7" x14ac:dyDescent="0.25">
      <c r="A59" t="s">
        <v>161</v>
      </c>
      <c r="B59">
        <v>15.33</v>
      </c>
      <c r="C59" s="18">
        <v>2.34</v>
      </c>
      <c r="D59">
        <v>12.99</v>
      </c>
      <c r="E59">
        <v>17.670000000000002</v>
      </c>
      <c r="F59">
        <v>10.65</v>
      </c>
      <c r="G59">
        <v>20</v>
      </c>
    </row>
    <row r="60" spans="1:7" x14ac:dyDescent="0.25">
      <c r="A60" t="s">
        <v>208</v>
      </c>
      <c r="B60">
        <v>13.8</v>
      </c>
      <c r="C60" s="18">
        <v>2.34</v>
      </c>
      <c r="D60">
        <v>11.46</v>
      </c>
      <c r="E60">
        <v>16.13</v>
      </c>
      <c r="F60">
        <v>9.1199999999999992</v>
      </c>
      <c r="G60">
        <v>18.47</v>
      </c>
    </row>
    <row r="61" spans="1:7" x14ac:dyDescent="0.25">
      <c r="A61" t="s">
        <v>159</v>
      </c>
      <c r="B61">
        <v>15.44</v>
      </c>
      <c r="C61" s="18">
        <v>2.33</v>
      </c>
      <c r="D61">
        <v>13.11</v>
      </c>
      <c r="E61">
        <v>17.77</v>
      </c>
      <c r="F61">
        <v>10.78</v>
      </c>
      <c r="G61">
        <v>20.11</v>
      </c>
    </row>
    <row r="62" spans="1:7" x14ac:dyDescent="0.25">
      <c r="A62" t="s">
        <v>237</v>
      </c>
      <c r="B62">
        <v>13</v>
      </c>
      <c r="C62" s="18">
        <v>2.33</v>
      </c>
      <c r="D62">
        <v>10.67</v>
      </c>
      <c r="E62">
        <v>15.33</v>
      </c>
      <c r="F62">
        <v>8.34</v>
      </c>
      <c r="G62">
        <v>17.66</v>
      </c>
    </row>
    <row r="63" spans="1:7" x14ac:dyDescent="0.25">
      <c r="A63" t="s">
        <v>199</v>
      </c>
      <c r="B63">
        <v>14.03</v>
      </c>
      <c r="C63" s="18">
        <v>2.3199999999999998</v>
      </c>
      <c r="D63">
        <v>11.72</v>
      </c>
      <c r="E63">
        <v>16.350000000000001</v>
      </c>
      <c r="F63">
        <v>9.4</v>
      </c>
      <c r="G63">
        <v>18.670000000000002</v>
      </c>
    </row>
    <row r="64" spans="1:7" x14ac:dyDescent="0.25">
      <c r="A64" t="s">
        <v>250</v>
      </c>
      <c r="B64">
        <v>12.69</v>
      </c>
      <c r="C64" s="18">
        <v>2.3199999999999998</v>
      </c>
      <c r="D64">
        <v>10.38</v>
      </c>
      <c r="E64">
        <v>15.01</v>
      </c>
      <c r="F64">
        <v>8.06</v>
      </c>
      <c r="G64">
        <v>17.329999999999998</v>
      </c>
    </row>
    <row r="65" spans="1:7" x14ac:dyDescent="0.25">
      <c r="A65" t="s">
        <v>203</v>
      </c>
      <c r="B65">
        <v>14</v>
      </c>
      <c r="C65" s="18">
        <v>2.31</v>
      </c>
      <c r="D65">
        <v>11.7</v>
      </c>
      <c r="E65">
        <v>16.309999999999999</v>
      </c>
      <c r="F65">
        <v>9.39</v>
      </c>
      <c r="G65">
        <v>18.62</v>
      </c>
    </row>
    <row r="66" spans="1:7" x14ac:dyDescent="0.25">
      <c r="A66" t="s">
        <v>220</v>
      </c>
      <c r="B66">
        <v>13.43</v>
      </c>
      <c r="C66" s="18">
        <v>2.31</v>
      </c>
      <c r="D66">
        <v>11.12</v>
      </c>
      <c r="E66">
        <v>15.74</v>
      </c>
      <c r="F66">
        <v>8.8000000000000007</v>
      </c>
      <c r="G66">
        <v>18.059999999999999</v>
      </c>
    </row>
    <row r="67" spans="1:7" x14ac:dyDescent="0.25">
      <c r="A67" t="s">
        <v>261</v>
      </c>
      <c r="B67">
        <v>12.33</v>
      </c>
      <c r="C67" s="18">
        <v>2.31</v>
      </c>
      <c r="D67">
        <v>10.02</v>
      </c>
      <c r="E67">
        <v>14.65</v>
      </c>
      <c r="F67">
        <v>7.71</v>
      </c>
      <c r="G67">
        <v>16.96</v>
      </c>
    </row>
    <row r="68" spans="1:7" x14ac:dyDescent="0.25">
      <c r="A68" t="s">
        <v>162</v>
      </c>
      <c r="B68">
        <v>15.24</v>
      </c>
      <c r="C68" s="18">
        <v>2.2999999999999998</v>
      </c>
      <c r="D68">
        <v>12.94</v>
      </c>
      <c r="E68">
        <v>17.54</v>
      </c>
      <c r="F68">
        <v>10.63</v>
      </c>
      <c r="G68">
        <v>19.850000000000001</v>
      </c>
    </row>
    <row r="69" spans="1:7" x14ac:dyDescent="0.25">
      <c r="A69" t="s">
        <v>233</v>
      </c>
      <c r="B69">
        <v>13.11</v>
      </c>
      <c r="C69" s="18">
        <v>2.2999999999999998</v>
      </c>
      <c r="D69">
        <v>10.81</v>
      </c>
      <c r="E69">
        <v>15.42</v>
      </c>
      <c r="F69">
        <v>8.51</v>
      </c>
      <c r="G69">
        <v>17.72</v>
      </c>
    </row>
    <row r="70" spans="1:7" x14ac:dyDescent="0.25">
      <c r="A70" t="s">
        <v>248</v>
      </c>
      <c r="B70">
        <v>12.7</v>
      </c>
      <c r="C70" s="18">
        <v>2.29</v>
      </c>
      <c r="D70">
        <v>10.41</v>
      </c>
      <c r="E70">
        <v>14.99</v>
      </c>
      <c r="F70">
        <v>8.1199999999999992</v>
      </c>
      <c r="G70">
        <v>17.29</v>
      </c>
    </row>
    <row r="71" spans="1:7" x14ac:dyDescent="0.25">
      <c r="A71" t="s">
        <v>169</v>
      </c>
      <c r="B71">
        <v>15.03</v>
      </c>
      <c r="C71" s="18">
        <v>2.2799999999999998</v>
      </c>
      <c r="D71">
        <v>12.75</v>
      </c>
      <c r="E71">
        <v>17.309999999999999</v>
      </c>
      <c r="F71">
        <v>10.47</v>
      </c>
      <c r="G71">
        <v>19.579999999999998</v>
      </c>
    </row>
    <row r="72" spans="1:7" x14ac:dyDescent="0.25">
      <c r="A72" t="s">
        <v>240</v>
      </c>
      <c r="B72">
        <v>12.85</v>
      </c>
      <c r="C72" s="18">
        <v>2.2799999999999998</v>
      </c>
      <c r="D72">
        <v>10.56</v>
      </c>
      <c r="E72">
        <v>15.13</v>
      </c>
      <c r="F72">
        <v>8.2799999999999994</v>
      </c>
      <c r="G72">
        <v>17.420000000000002</v>
      </c>
    </row>
    <row r="73" spans="1:7" x14ac:dyDescent="0.25">
      <c r="A73" t="s">
        <v>235</v>
      </c>
      <c r="B73">
        <v>13.03</v>
      </c>
      <c r="C73" s="18">
        <v>2.27</v>
      </c>
      <c r="D73">
        <v>10.76</v>
      </c>
      <c r="E73">
        <v>15.3</v>
      </c>
      <c r="F73">
        <v>8.49</v>
      </c>
      <c r="G73">
        <v>17.559999999999999</v>
      </c>
    </row>
    <row r="74" spans="1:7" x14ac:dyDescent="0.25">
      <c r="A74" t="s">
        <v>238</v>
      </c>
      <c r="B74">
        <v>12.92</v>
      </c>
      <c r="C74" s="18">
        <v>2.27</v>
      </c>
      <c r="D74">
        <v>10.65</v>
      </c>
      <c r="E74">
        <v>15.19</v>
      </c>
      <c r="F74">
        <v>8.3800000000000008</v>
      </c>
      <c r="G74">
        <v>17.45</v>
      </c>
    </row>
    <row r="75" spans="1:7" x14ac:dyDescent="0.25">
      <c r="A75" t="s">
        <v>168</v>
      </c>
      <c r="B75">
        <v>15.03</v>
      </c>
      <c r="C75" s="18">
        <v>2.2599999999999998</v>
      </c>
      <c r="D75">
        <v>12.77</v>
      </c>
      <c r="E75">
        <v>17.29</v>
      </c>
      <c r="F75">
        <v>10.51</v>
      </c>
      <c r="G75">
        <v>19.54</v>
      </c>
    </row>
    <row r="76" spans="1:7" x14ac:dyDescent="0.25">
      <c r="A76" t="s">
        <v>224</v>
      </c>
      <c r="B76">
        <v>13.35</v>
      </c>
      <c r="C76" s="18">
        <v>2.2599999999999998</v>
      </c>
      <c r="D76">
        <v>11.09</v>
      </c>
      <c r="E76">
        <v>15.6</v>
      </c>
      <c r="F76">
        <v>8.84</v>
      </c>
      <c r="G76">
        <v>17.86</v>
      </c>
    </row>
    <row r="77" spans="1:7" x14ac:dyDescent="0.25">
      <c r="A77" t="s">
        <v>197</v>
      </c>
      <c r="B77">
        <v>14.09</v>
      </c>
      <c r="C77" s="18">
        <v>2.25</v>
      </c>
      <c r="D77">
        <v>11.84</v>
      </c>
      <c r="E77">
        <v>16.329999999999998</v>
      </c>
      <c r="F77">
        <v>9.59</v>
      </c>
      <c r="G77">
        <v>18.579999999999998</v>
      </c>
    </row>
    <row r="78" spans="1:7" x14ac:dyDescent="0.25">
      <c r="A78" t="s">
        <v>230</v>
      </c>
      <c r="B78">
        <v>13.14</v>
      </c>
      <c r="C78" s="18">
        <v>2.25</v>
      </c>
      <c r="D78">
        <v>10.89</v>
      </c>
      <c r="E78">
        <v>15.39</v>
      </c>
      <c r="F78">
        <v>8.64</v>
      </c>
      <c r="G78">
        <v>17.64</v>
      </c>
    </row>
    <row r="79" spans="1:7" x14ac:dyDescent="0.25">
      <c r="A79" t="s">
        <v>257</v>
      </c>
      <c r="B79">
        <v>12.38</v>
      </c>
      <c r="C79" s="18">
        <v>2.25</v>
      </c>
      <c r="D79">
        <v>10.130000000000001</v>
      </c>
      <c r="E79">
        <v>14.63</v>
      </c>
      <c r="F79">
        <v>7.87</v>
      </c>
      <c r="G79">
        <v>16.89</v>
      </c>
    </row>
    <row r="80" spans="1:7" x14ac:dyDescent="0.25">
      <c r="A80" t="s">
        <v>163</v>
      </c>
      <c r="B80">
        <v>15.15</v>
      </c>
      <c r="C80" s="18">
        <v>2.23</v>
      </c>
      <c r="D80">
        <v>12.91</v>
      </c>
      <c r="E80">
        <v>17.38</v>
      </c>
      <c r="F80">
        <v>10.68</v>
      </c>
      <c r="G80">
        <v>19.61</v>
      </c>
    </row>
    <row r="81" spans="1:7" x14ac:dyDescent="0.25">
      <c r="A81" t="s">
        <v>227</v>
      </c>
      <c r="B81">
        <v>13.33</v>
      </c>
      <c r="C81" s="18">
        <v>2.23</v>
      </c>
      <c r="D81">
        <v>11.1</v>
      </c>
      <c r="E81">
        <v>15.56</v>
      </c>
      <c r="F81">
        <v>8.8699999999999992</v>
      </c>
      <c r="G81">
        <v>17.79</v>
      </c>
    </row>
    <row r="82" spans="1:7" x14ac:dyDescent="0.25">
      <c r="A82" t="s">
        <v>239</v>
      </c>
      <c r="B82">
        <v>12.9</v>
      </c>
      <c r="C82" s="18">
        <v>2.23</v>
      </c>
      <c r="D82">
        <v>10.67</v>
      </c>
      <c r="E82">
        <v>15.13</v>
      </c>
      <c r="F82">
        <v>8.44</v>
      </c>
      <c r="G82">
        <v>17.350000000000001</v>
      </c>
    </row>
    <row r="83" spans="1:7" x14ac:dyDescent="0.25">
      <c r="A83" t="s">
        <v>249</v>
      </c>
      <c r="B83">
        <v>12.69</v>
      </c>
      <c r="C83" s="18">
        <v>2.23</v>
      </c>
      <c r="D83">
        <v>10.46</v>
      </c>
      <c r="E83">
        <v>14.93</v>
      </c>
      <c r="F83">
        <v>8.23</v>
      </c>
      <c r="G83">
        <v>17.16</v>
      </c>
    </row>
    <row r="84" spans="1:7" x14ac:dyDescent="0.25">
      <c r="A84" t="s">
        <v>226</v>
      </c>
      <c r="B84">
        <v>13.33</v>
      </c>
      <c r="C84" s="18">
        <v>2.2200000000000002</v>
      </c>
      <c r="D84">
        <v>11.11</v>
      </c>
      <c r="E84">
        <v>15.55</v>
      </c>
      <c r="F84">
        <v>8.89</v>
      </c>
      <c r="G84">
        <v>17.78</v>
      </c>
    </row>
    <row r="85" spans="1:7" x14ac:dyDescent="0.25">
      <c r="A85" t="s">
        <v>244</v>
      </c>
      <c r="B85">
        <v>12.81</v>
      </c>
      <c r="C85" s="18">
        <v>2.2200000000000002</v>
      </c>
      <c r="D85">
        <v>10.59</v>
      </c>
      <c r="E85">
        <v>15.03</v>
      </c>
      <c r="F85">
        <v>8.3699999999999992</v>
      </c>
      <c r="G85">
        <v>17.25</v>
      </c>
    </row>
    <row r="86" spans="1:7" x14ac:dyDescent="0.25">
      <c r="A86" t="s">
        <v>223</v>
      </c>
      <c r="B86">
        <v>13.35</v>
      </c>
      <c r="C86" s="18">
        <v>2.2000000000000002</v>
      </c>
      <c r="D86">
        <v>11.15</v>
      </c>
      <c r="E86">
        <v>15.56</v>
      </c>
      <c r="F86">
        <v>8.9499999999999993</v>
      </c>
      <c r="G86">
        <v>17.760000000000002</v>
      </c>
    </row>
    <row r="87" spans="1:7" x14ac:dyDescent="0.25">
      <c r="A87" t="s">
        <v>247</v>
      </c>
      <c r="B87">
        <v>12.73</v>
      </c>
      <c r="C87" s="18">
        <v>2.2000000000000002</v>
      </c>
      <c r="D87">
        <v>10.54</v>
      </c>
      <c r="E87">
        <v>14.93</v>
      </c>
      <c r="F87">
        <v>8.34</v>
      </c>
      <c r="G87">
        <v>17.12</v>
      </c>
    </row>
    <row r="88" spans="1:7" x14ac:dyDescent="0.25">
      <c r="A88" t="s">
        <v>140</v>
      </c>
      <c r="B88">
        <v>21.79</v>
      </c>
      <c r="C88" s="18">
        <v>2.19</v>
      </c>
      <c r="D88">
        <v>19.600000000000001</v>
      </c>
      <c r="E88">
        <v>23.98</v>
      </c>
      <c r="F88">
        <v>17.41</v>
      </c>
      <c r="G88">
        <v>26.17</v>
      </c>
    </row>
    <row r="89" spans="1:7" x14ac:dyDescent="0.25">
      <c r="A89" t="s">
        <v>200</v>
      </c>
      <c r="B89">
        <v>14.02</v>
      </c>
      <c r="C89" s="18">
        <v>2.19</v>
      </c>
      <c r="D89">
        <v>11.83</v>
      </c>
      <c r="E89">
        <v>16.2</v>
      </c>
      <c r="F89">
        <v>9.65</v>
      </c>
      <c r="G89">
        <v>18.39</v>
      </c>
    </row>
    <row r="90" spans="1:7" x14ac:dyDescent="0.25">
      <c r="A90" t="s">
        <v>255</v>
      </c>
      <c r="B90">
        <v>12.44</v>
      </c>
      <c r="C90" s="18">
        <v>2.19</v>
      </c>
      <c r="D90">
        <v>10.25</v>
      </c>
      <c r="E90">
        <v>14.63</v>
      </c>
      <c r="F90">
        <v>8.06</v>
      </c>
      <c r="G90">
        <v>16.82</v>
      </c>
    </row>
    <row r="91" spans="1:7" x14ac:dyDescent="0.25">
      <c r="A91" t="s">
        <v>206</v>
      </c>
      <c r="B91">
        <v>13.87</v>
      </c>
      <c r="C91" s="18">
        <v>2.1800000000000002</v>
      </c>
      <c r="D91">
        <v>11.7</v>
      </c>
      <c r="E91">
        <v>16.05</v>
      </c>
      <c r="F91">
        <v>9.52</v>
      </c>
      <c r="G91">
        <v>18.22</v>
      </c>
    </row>
    <row r="92" spans="1:7" x14ac:dyDescent="0.25">
      <c r="A92" t="s">
        <v>217</v>
      </c>
      <c r="B92">
        <v>13.45</v>
      </c>
      <c r="C92" s="18">
        <v>2.1800000000000002</v>
      </c>
      <c r="D92">
        <v>11.27</v>
      </c>
      <c r="E92">
        <v>15.63</v>
      </c>
      <c r="F92">
        <v>9.09</v>
      </c>
      <c r="G92">
        <v>17.809999999999999</v>
      </c>
    </row>
    <row r="93" spans="1:7" x14ac:dyDescent="0.25">
      <c r="A93" t="s">
        <v>139</v>
      </c>
      <c r="B93">
        <v>21.84</v>
      </c>
      <c r="C93" s="18">
        <v>2.16</v>
      </c>
      <c r="D93">
        <v>19.68</v>
      </c>
      <c r="E93">
        <v>24.01</v>
      </c>
      <c r="F93">
        <v>17.510000000000002</v>
      </c>
      <c r="G93">
        <v>26.17</v>
      </c>
    </row>
    <row r="94" spans="1:7" x14ac:dyDescent="0.25">
      <c r="A94" t="s">
        <v>193</v>
      </c>
      <c r="B94">
        <v>14.35</v>
      </c>
      <c r="C94" s="18">
        <v>2.16</v>
      </c>
      <c r="D94">
        <v>12.19</v>
      </c>
      <c r="E94">
        <v>16.5</v>
      </c>
      <c r="F94">
        <v>10.029999999999999</v>
      </c>
      <c r="G94">
        <v>18.66</v>
      </c>
    </row>
    <row r="95" spans="1:7" x14ac:dyDescent="0.25">
      <c r="A95" t="s">
        <v>213</v>
      </c>
      <c r="B95">
        <v>13.66</v>
      </c>
      <c r="C95" s="18">
        <v>2.15</v>
      </c>
      <c r="D95">
        <v>11.51</v>
      </c>
      <c r="E95">
        <v>15.81</v>
      </c>
      <c r="F95">
        <v>9.3699999999999992</v>
      </c>
      <c r="G95">
        <v>17.96</v>
      </c>
    </row>
    <row r="96" spans="1:7" x14ac:dyDescent="0.25">
      <c r="A96" t="s">
        <v>256</v>
      </c>
      <c r="B96">
        <v>12.39</v>
      </c>
      <c r="C96" s="18">
        <v>2.15</v>
      </c>
      <c r="D96">
        <v>10.24</v>
      </c>
      <c r="E96">
        <v>14.55</v>
      </c>
      <c r="F96">
        <v>8.09</v>
      </c>
      <c r="G96">
        <v>16.7</v>
      </c>
    </row>
    <row r="97" spans="1:7" x14ac:dyDescent="0.25">
      <c r="A97" t="s">
        <v>260</v>
      </c>
      <c r="B97">
        <v>12.33</v>
      </c>
      <c r="C97" s="18">
        <v>2.15</v>
      </c>
      <c r="D97">
        <v>10.17</v>
      </c>
      <c r="E97">
        <v>14.48</v>
      </c>
      <c r="F97">
        <v>8.02</v>
      </c>
      <c r="G97">
        <v>16.64</v>
      </c>
    </row>
    <row r="98" spans="1:7" x14ac:dyDescent="0.25">
      <c r="A98" t="s">
        <v>219</v>
      </c>
      <c r="B98">
        <v>13.43</v>
      </c>
      <c r="C98" s="18">
        <v>2.14</v>
      </c>
      <c r="D98">
        <v>11.29</v>
      </c>
      <c r="E98">
        <v>15.58</v>
      </c>
      <c r="F98">
        <v>9.15</v>
      </c>
      <c r="G98">
        <v>17.72</v>
      </c>
    </row>
    <row r="99" spans="1:7" x14ac:dyDescent="0.25">
      <c r="A99" t="s">
        <v>246</v>
      </c>
      <c r="B99">
        <v>12.78</v>
      </c>
      <c r="C99" s="18">
        <v>2.14</v>
      </c>
      <c r="D99">
        <v>10.64</v>
      </c>
      <c r="E99">
        <v>14.92</v>
      </c>
      <c r="F99">
        <v>8.5</v>
      </c>
      <c r="G99">
        <v>17.059999999999999</v>
      </c>
    </row>
    <row r="100" spans="1:7" x14ac:dyDescent="0.25">
      <c r="A100" t="s">
        <v>144</v>
      </c>
      <c r="B100">
        <v>18.809999999999999</v>
      </c>
      <c r="C100" s="18">
        <v>2.12</v>
      </c>
      <c r="D100">
        <v>16.690000000000001</v>
      </c>
      <c r="E100">
        <v>20.93</v>
      </c>
      <c r="F100">
        <v>14.56</v>
      </c>
      <c r="G100">
        <v>23.05</v>
      </c>
    </row>
    <row r="101" spans="1:7" x14ac:dyDescent="0.25">
      <c r="A101" t="s">
        <v>214</v>
      </c>
      <c r="B101">
        <v>13.55</v>
      </c>
      <c r="C101" s="18">
        <v>2.12</v>
      </c>
      <c r="D101">
        <v>11.43</v>
      </c>
      <c r="E101">
        <v>15.67</v>
      </c>
      <c r="F101">
        <v>9.3000000000000007</v>
      </c>
      <c r="G101">
        <v>17.79</v>
      </c>
    </row>
    <row r="102" spans="1:7" x14ac:dyDescent="0.25">
      <c r="A102" t="s">
        <v>253</v>
      </c>
      <c r="B102">
        <v>12.54</v>
      </c>
      <c r="C102" s="18">
        <v>2.12</v>
      </c>
      <c r="D102">
        <v>10.42</v>
      </c>
      <c r="E102">
        <v>14.66</v>
      </c>
      <c r="F102">
        <v>8.3000000000000007</v>
      </c>
      <c r="G102">
        <v>16.78</v>
      </c>
    </row>
    <row r="103" spans="1:7" x14ac:dyDescent="0.25">
      <c r="A103" t="s">
        <v>265</v>
      </c>
      <c r="B103">
        <v>11.8</v>
      </c>
      <c r="C103" s="18">
        <v>2.12</v>
      </c>
      <c r="D103">
        <v>9.68</v>
      </c>
      <c r="E103">
        <v>13.92</v>
      </c>
      <c r="F103">
        <v>7.57</v>
      </c>
      <c r="G103">
        <v>16.03</v>
      </c>
    </row>
    <row r="104" spans="1:7" x14ac:dyDescent="0.25">
      <c r="A104" t="s">
        <v>143</v>
      </c>
      <c r="B104">
        <v>19.89</v>
      </c>
      <c r="C104" s="18">
        <v>2.11</v>
      </c>
      <c r="D104">
        <v>17.78</v>
      </c>
      <c r="E104">
        <v>21.99</v>
      </c>
      <c r="F104">
        <v>15.68</v>
      </c>
      <c r="G104">
        <v>24.1</v>
      </c>
    </row>
    <row r="105" spans="1:7" x14ac:dyDescent="0.25">
      <c r="A105" t="s">
        <v>236</v>
      </c>
      <c r="B105">
        <v>13</v>
      </c>
      <c r="C105" s="18">
        <v>2.1</v>
      </c>
      <c r="D105">
        <v>10.9</v>
      </c>
      <c r="E105">
        <v>15.1</v>
      </c>
      <c r="F105">
        <v>8.8000000000000007</v>
      </c>
      <c r="G105">
        <v>17.2</v>
      </c>
    </row>
    <row r="106" spans="1:7" x14ac:dyDescent="0.25">
      <c r="A106" t="s">
        <v>204</v>
      </c>
      <c r="B106">
        <v>13.98</v>
      </c>
      <c r="C106" s="18">
        <v>2.06</v>
      </c>
      <c r="D106">
        <v>11.92</v>
      </c>
      <c r="E106">
        <v>16.04</v>
      </c>
      <c r="F106">
        <v>9.85</v>
      </c>
      <c r="G106">
        <v>18.100000000000001</v>
      </c>
    </row>
    <row r="107" spans="1:7" x14ac:dyDescent="0.25">
      <c r="A107" t="s">
        <v>167</v>
      </c>
      <c r="B107">
        <v>15.05</v>
      </c>
      <c r="C107" s="18">
        <v>2.0499999999999998</v>
      </c>
      <c r="D107">
        <v>13</v>
      </c>
      <c r="E107">
        <v>17.100000000000001</v>
      </c>
      <c r="F107">
        <v>10.95</v>
      </c>
      <c r="G107">
        <v>19.149999999999999</v>
      </c>
    </row>
    <row r="108" spans="1:7" x14ac:dyDescent="0.25">
      <c r="A108" t="s">
        <v>254</v>
      </c>
      <c r="B108">
        <v>12.45</v>
      </c>
      <c r="C108" s="18">
        <v>2.04</v>
      </c>
      <c r="D108">
        <v>10.41</v>
      </c>
      <c r="E108">
        <v>14.49</v>
      </c>
      <c r="F108">
        <v>8.3699999999999992</v>
      </c>
      <c r="G108">
        <v>16.53</v>
      </c>
    </row>
    <row r="109" spans="1:7" x14ac:dyDescent="0.25">
      <c r="A109" t="s">
        <v>142</v>
      </c>
      <c r="B109">
        <v>20.68</v>
      </c>
      <c r="C109" s="18">
        <v>2.0299999999999998</v>
      </c>
      <c r="D109">
        <v>18.649999999999999</v>
      </c>
      <c r="E109">
        <v>22.71</v>
      </c>
      <c r="F109">
        <v>16.62</v>
      </c>
      <c r="G109">
        <v>24.73</v>
      </c>
    </row>
    <row r="110" spans="1:7" x14ac:dyDescent="0.25">
      <c r="A110" t="s">
        <v>180</v>
      </c>
      <c r="B110">
        <v>14.57</v>
      </c>
      <c r="C110" s="18">
        <v>2.0299999999999998</v>
      </c>
      <c r="D110">
        <v>12.54</v>
      </c>
      <c r="E110">
        <v>16.61</v>
      </c>
      <c r="F110">
        <v>10.51</v>
      </c>
      <c r="G110">
        <v>18.64</v>
      </c>
    </row>
    <row r="111" spans="1:7" x14ac:dyDescent="0.25">
      <c r="A111" t="s">
        <v>234</v>
      </c>
      <c r="B111">
        <v>13.07</v>
      </c>
      <c r="C111" s="18">
        <v>2.0299999999999998</v>
      </c>
      <c r="D111">
        <v>11.04</v>
      </c>
      <c r="E111">
        <v>15.1</v>
      </c>
      <c r="F111">
        <v>9.01</v>
      </c>
      <c r="G111">
        <v>17.12</v>
      </c>
    </row>
    <row r="112" spans="1:7" x14ac:dyDescent="0.25">
      <c r="A112" t="s">
        <v>145</v>
      </c>
      <c r="B112">
        <v>18.27</v>
      </c>
      <c r="C112" s="18">
        <v>2.02</v>
      </c>
      <c r="D112">
        <v>16.25</v>
      </c>
      <c r="E112">
        <v>20.29</v>
      </c>
      <c r="F112">
        <v>14.22</v>
      </c>
      <c r="G112">
        <v>22.32</v>
      </c>
    </row>
    <row r="113" spans="1:7" x14ac:dyDescent="0.25">
      <c r="A113" t="s">
        <v>245</v>
      </c>
      <c r="B113">
        <v>12.78</v>
      </c>
      <c r="C113" s="18">
        <v>2.02</v>
      </c>
      <c r="D113">
        <v>10.76</v>
      </c>
      <c r="E113">
        <v>14.8</v>
      </c>
      <c r="F113">
        <v>8.74</v>
      </c>
      <c r="G113">
        <v>16.82</v>
      </c>
    </row>
    <row r="114" spans="1:7" x14ac:dyDescent="0.25">
      <c r="A114" t="s">
        <v>262</v>
      </c>
      <c r="B114">
        <v>12.26</v>
      </c>
      <c r="C114" s="18">
        <v>2.02</v>
      </c>
      <c r="D114">
        <v>10.24</v>
      </c>
      <c r="E114">
        <v>14.28</v>
      </c>
      <c r="F114">
        <v>8.2200000000000006</v>
      </c>
      <c r="G114">
        <v>16.3</v>
      </c>
    </row>
    <row r="115" spans="1:7" x14ac:dyDescent="0.25">
      <c r="A115" t="s">
        <v>232</v>
      </c>
      <c r="B115">
        <v>13.11</v>
      </c>
      <c r="C115" s="18">
        <v>2</v>
      </c>
      <c r="D115">
        <v>11.11</v>
      </c>
      <c r="E115">
        <v>15.11</v>
      </c>
      <c r="F115">
        <v>9.11</v>
      </c>
      <c r="G115">
        <v>17.11</v>
      </c>
    </row>
    <row r="116" spans="1:7" x14ac:dyDescent="0.25">
      <c r="A116" t="s">
        <v>231</v>
      </c>
      <c r="B116">
        <v>13.12</v>
      </c>
      <c r="C116" s="18">
        <v>1.99</v>
      </c>
      <c r="D116">
        <v>11.13</v>
      </c>
      <c r="E116">
        <v>15.11</v>
      </c>
      <c r="F116">
        <v>9.15</v>
      </c>
      <c r="G116">
        <v>17.09</v>
      </c>
    </row>
    <row r="117" spans="1:7" x14ac:dyDescent="0.25">
      <c r="A117" t="s">
        <v>242</v>
      </c>
      <c r="B117">
        <v>12.82</v>
      </c>
      <c r="C117" s="18">
        <v>1.99</v>
      </c>
      <c r="D117">
        <v>10.83</v>
      </c>
      <c r="E117">
        <v>14.81</v>
      </c>
      <c r="F117">
        <v>8.84</v>
      </c>
      <c r="G117">
        <v>16.8</v>
      </c>
    </row>
    <row r="118" spans="1:7" x14ac:dyDescent="0.25">
      <c r="A118" t="s">
        <v>229</v>
      </c>
      <c r="B118">
        <v>13.3</v>
      </c>
      <c r="C118" s="18">
        <v>1.97</v>
      </c>
      <c r="D118">
        <v>11.33</v>
      </c>
      <c r="E118">
        <v>15.27</v>
      </c>
      <c r="F118">
        <v>9.35</v>
      </c>
      <c r="G118">
        <v>17.25</v>
      </c>
    </row>
    <row r="119" spans="1:7" x14ac:dyDescent="0.25">
      <c r="A119" t="s">
        <v>263</v>
      </c>
      <c r="B119">
        <v>12.22</v>
      </c>
      <c r="C119" s="18">
        <v>1.95</v>
      </c>
      <c r="D119">
        <v>10.27</v>
      </c>
      <c r="E119">
        <v>14.17</v>
      </c>
      <c r="F119">
        <v>8.32</v>
      </c>
      <c r="G119">
        <v>16.12</v>
      </c>
    </row>
    <row r="120" spans="1:7" x14ac:dyDescent="0.25">
      <c r="A120" t="s">
        <v>267</v>
      </c>
      <c r="B120">
        <v>11.56</v>
      </c>
      <c r="C120" s="18">
        <v>1.95</v>
      </c>
      <c r="D120">
        <v>9.61</v>
      </c>
      <c r="E120">
        <v>13.51</v>
      </c>
      <c r="F120">
        <v>7.66</v>
      </c>
      <c r="G120">
        <v>15.46</v>
      </c>
    </row>
    <row r="121" spans="1:7" x14ac:dyDescent="0.25">
      <c r="A121" t="s">
        <v>171</v>
      </c>
      <c r="B121">
        <v>15</v>
      </c>
      <c r="C121" s="18">
        <v>1.94</v>
      </c>
      <c r="D121">
        <v>13.06</v>
      </c>
      <c r="E121">
        <v>16.940000000000001</v>
      </c>
      <c r="F121">
        <v>11.13</v>
      </c>
      <c r="G121">
        <v>18.87</v>
      </c>
    </row>
    <row r="122" spans="1:7" x14ac:dyDescent="0.25">
      <c r="A122" t="s">
        <v>146</v>
      </c>
      <c r="B122">
        <v>17.59</v>
      </c>
      <c r="C122" s="18">
        <v>1.91</v>
      </c>
      <c r="D122">
        <v>15.69</v>
      </c>
      <c r="E122">
        <v>19.5</v>
      </c>
      <c r="F122">
        <v>13.78</v>
      </c>
      <c r="G122">
        <v>21.41</v>
      </c>
    </row>
    <row r="123" spans="1:7" x14ac:dyDescent="0.25">
      <c r="A123" t="s">
        <v>251</v>
      </c>
      <c r="B123">
        <v>12.68</v>
      </c>
      <c r="C123" s="18">
        <v>1.9</v>
      </c>
      <c r="D123">
        <v>10.78</v>
      </c>
      <c r="E123">
        <v>14.58</v>
      </c>
      <c r="F123">
        <v>8.8800000000000008</v>
      </c>
      <c r="G123">
        <v>16.48</v>
      </c>
    </row>
    <row r="124" spans="1:7" x14ac:dyDescent="0.25">
      <c r="A124" t="s">
        <v>252</v>
      </c>
      <c r="B124">
        <v>12.54</v>
      </c>
      <c r="C124" s="18">
        <v>1.88</v>
      </c>
      <c r="D124">
        <v>10.66</v>
      </c>
      <c r="E124">
        <v>14.43</v>
      </c>
      <c r="F124">
        <v>8.7799999999999994</v>
      </c>
      <c r="G124">
        <v>16.309999999999999</v>
      </c>
    </row>
    <row r="125" spans="1:7" x14ac:dyDescent="0.25">
      <c r="A125" t="s">
        <v>264</v>
      </c>
      <c r="B125">
        <v>11.93</v>
      </c>
      <c r="C125" s="18">
        <v>1.87</v>
      </c>
      <c r="D125">
        <v>10.06</v>
      </c>
      <c r="E125">
        <v>13.8</v>
      </c>
      <c r="F125">
        <v>8.19</v>
      </c>
      <c r="G125">
        <v>15.68</v>
      </c>
    </row>
    <row r="126" spans="1:7" x14ac:dyDescent="0.25">
      <c r="A126" t="s">
        <v>266</v>
      </c>
      <c r="B126">
        <v>11.61</v>
      </c>
      <c r="C126" s="18">
        <v>1.87</v>
      </c>
      <c r="D126">
        <v>9.73</v>
      </c>
      <c r="E126">
        <v>13.48</v>
      </c>
      <c r="F126">
        <v>7.86</v>
      </c>
      <c r="G126">
        <v>15.35</v>
      </c>
    </row>
    <row r="127" spans="1:7" x14ac:dyDescent="0.25">
      <c r="A127" t="s">
        <v>243</v>
      </c>
      <c r="B127">
        <v>12.81</v>
      </c>
      <c r="C127" s="18">
        <v>1.86</v>
      </c>
      <c r="D127">
        <v>10.94</v>
      </c>
      <c r="E127">
        <v>14.67</v>
      </c>
      <c r="F127">
        <v>9.08</v>
      </c>
      <c r="G127">
        <v>16.54</v>
      </c>
    </row>
    <row r="128" spans="1:7" x14ac:dyDescent="0.25">
      <c r="A128" t="s">
        <v>259</v>
      </c>
      <c r="B128">
        <v>12.36</v>
      </c>
      <c r="C128" s="18">
        <v>1.86</v>
      </c>
      <c r="D128">
        <v>10.5</v>
      </c>
      <c r="E128">
        <v>14.22</v>
      </c>
      <c r="F128">
        <v>8.64</v>
      </c>
      <c r="G128">
        <v>16.079999999999998</v>
      </c>
    </row>
    <row r="129" spans="1:7" x14ac:dyDescent="0.25">
      <c r="A129" t="s">
        <v>188</v>
      </c>
      <c r="B129">
        <v>14.44</v>
      </c>
      <c r="C129" s="18">
        <v>1.85</v>
      </c>
      <c r="D129">
        <v>12.59</v>
      </c>
      <c r="E129">
        <v>16.3</v>
      </c>
      <c r="F129">
        <v>10.74</v>
      </c>
      <c r="G129">
        <v>18.149999999999999</v>
      </c>
    </row>
    <row r="130" spans="1:7" x14ac:dyDescent="0.25">
      <c r="A130" t="s">
        <v>258</v>
      </c>
      <c r="B130">
        <v>12.36</v>
      </c>
      <c r="C130" s="18">
        <v>1.78</v>
      </c>
      <c r="D130">
        <v>10.58</v>
      </c>
      <c r="E130">
        <v>14.13</v>
      </c>
      <c r="F130">
        <v>8.8000000000000007</v>
      </c>
      <c r="G130">
        <v>15.91</v>
      </c>
    </row>
    <row r="131" spans="1:7" x14ac:dyDescent="0.25">
      <c r="A131" t="s">
        <v>268</v>
      </c>
      <c r="B131">
        <v>11.33</v>
      </c>
      <c r="C131" s="18">
        <v>1.7</v>
      </c>
      <c r="D131">
        <v>9.6300000000000008</v>
      </c>
      <c r="E131">
        <v>13.03</v>
      </c>
      <c r="F131">
        <v>7.93</v>
      </c>
      <c r="G131">
        <v>14.73</v>
      </c>
    </row>
    <row r="132" spans="1:7" x14ac:dyDescent="0.25">
      <c r="A132" t="s">
        <v>269</v>
      </c>
      <c r="B132">
        <v>11.22</v>
      </c>
      <c r="C132" s="18">
        <v>1.61</v>
      </c>
      <c r="D132">
        <v>9.6199999999999992</v>
      </c>
      <c r="E132">
        <v>12.83</v>
      </c>
      <c r="F132">
        <v>8.01</v>
      </c>
      <c r="G132">
        <v>14.44</v>
      </c>
    </row>
  </sheetData>
  <autoFilter ref="A1:G1">
    <sortState ref="A2:G132">
      <sortCondition descending="1" ref="C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workbookViewId="0">
      <selection activeCell="P5" sqref="P5"/>
    </sheetView>
  </sheetViews>
  <sheetFormatPr defaultColWidth="6.42578125" defaultRowHeight="15" x14ac:dyDescent="0.25"/>
  <cols>
    <col min="1" max="1" width="14" customWidth="1"/>
    <col min="16" max="16" width="39.28515625" customWidth="1"/>
    <col min="21" max="21" width="6.7109375" customWidth="1"/>
  </cols>
  <sheetData>
    <row r="1" spans="1:23" x14ac:dyDescent="0.25">
      <c r="A1" t="s">
        <v>132</v>
      </c>
      <c r="B1">
        <v>4</v>
      </c>
      <c r="C1">
        <v>5</v>
      </c>
      <c r="D1">
        <v>6</v>
      </c>
      <c r="E1">
        <v>7</v>
      </c>
      <c r="F1">
        <v>8</v>
      </c>
      <c r="G1">
        <v>9</v>
      </c>
      <c r="H1">
        <v>10</v>
      </c>
      <c r="I1" t="s">
        <v>130</v>
      </c>
      <c r="J1" t="s">
        <v>131</v>
      </c>
      <c r="P1" t="s">
        <v>132</v>
      </c>
      <c r="Q1">
        <v>21</v>
      </c>
      <c r="R1">
        <v>22</v>
      </c>
      <c r="S1">
        <v>23</v>
      </c>
      <c r="T1">
        <v>24</v>
      </c>
      <c r="U1">
        <v>25</v>
      </c>
      <c r="V1" t="s">
        <v>130</v>
      </c>
      <c r="W1" t="s">
        <v>131</v>
      </c>
    </row>
    <row r="3" spans="1:23" s="5" customFormat="1" x14ac:dyDescent="0.25">
      <c r="A3" s="3" t="s">
        <v>132</v>
      </c>
      <c r="B3" s="3">
        <v>4</v>
      </c>
      <c r="C3" s="3">
        <v>5</v>
      </c>
      <c r="D3" s="3">
        <v>6</v>
      </c>
      <c r="E3" s="3">
        <v>7</v>
      </c>
      <c r="F3" s="3">
        <v>8</v>
      </c>
      <c r="G3" s="3">
        <v>9</v>
      </c>
      <c r="H3" s="3">
        <v>10</v>
      </c>
      <c r="I3" s="3" t="s">
        <v>130</v>
      </c>
      <c r="J3" s="3" t="s">
        <v>131</v>
      </c>
      <c r="P3" s="3" t="s">
        <v>132</v>
      </c>
      <c r="Q3" s="3">
        <v>21</v>
      </c>
      <c r="R3" s="3">
        <v>22</v>
      </c>
      <c r="S3" s="3">
        <v>23</v>
      </c>
      <c r="T3" s="3">
        <v>24</v>
      </c>
      <c r="U3" s="3">
        <v>25</v>
      </c>
      <c r="V3" s="3" t="s">
        <v>130</v>
      </c>
      <c r="W3" s="3" t="s">
        <v>131</v>
      </c>
    </row>
    <row r="4" spans="1:23" x14ac:dyDescent="0.25">
      <c r="A4" s="6" t="s">
        <v>131</v>
      </c>
      <c r="B4" s="8">
        <v>1</v>
      </c>
      <c r="C4" s="8">
        <v>1</v>
      </c>
      <c r="D4" s="8">
        <v>4</v>
      </c>
      <c r="E4" s="8">
        <v>23</v>
      </c>
      <c r="F4" s="8">
        <v>107</v>
      </c>
      <c r="G4" s="8">
        <v>372</v>
      </c>
      <c r="H4" s="8">
        <v>1102</v>
      </c>
      <c r="I4" s="8"/>
      <c r="J4" s="1">
        <f t="shared" ref="J4:J35" si="0">SUM(B4:H4)</f>
        <v>1610</v>
      </c>
      <c r="P4" s="4" t="s">
        <v>70</v>
      </c>
      <c r="Q4" s="1">
        <v>100</v>
      </c>
      <c r="R4" s="1">
        <v>91</v>
      </c>
      <c r="S4" s="1">
        <v>65</v>
      </c>
      <c r="T4" s="1">
        <v>56</v>
      </c>
      <c r="U4" s="1">
        <v>29</v>
      </c>
      <c r="V4" s="1"/>
      <c r="W4" s="1">
        <f t="shared" ref="W4:W35" si="1">SUM(Q4:V4)</f>
        <v>341</v>
      </c>
    </row>
    <row r="5" spans="1:23" x14ac:dyDescent="0.25">
      <c r="A5" s="4" t="s">
        <v>12</v>
      </c>
      <c r="B5" s="1"/>
      <c r="C5" s="1"/>
      <c r="D5" s="1"/>
      <c r="E5" s="1">
        <v>2</v>
      </c>
      <c r="F5" s="1">
        <v>9</v>
      </c>
      <c r="G5" s="1">
        <v>16</v>
      </c>
      <c r="H5" s="1">
        <v>51</v>
      </c>
      <c r="I5" s="1"/>
      <c r="J5" s="1">
        <f t="shared" si="0"/>
        <v>78</v>
      </c>
      <c r="P5" s="4" t="s">
        <v>125</v>
      </c>
      <c r="Q5" s="1">
        <v>131</v>
      </c>
      <c r="R5" s="1">
        <v>91</v>
      </c>
      <c r="S5" s="1">
        <v>55</v>
      </c>
      <c r="T5" s="1">
        <v>25</v>
      </c>
      <c r="U5" s="1">
        <v>9</v>
      </c>
      <c r="V5" s="1"/>
      <c r="W5" s="1">
        <f t="shared" si="1"/>
        <v>311</v>
      </c>
    </row>
    <row r="6" spans="1:23" x14ac:dyDescent="0.25">
      <c r="A6" s="4" t="s">
        <v>4</v>
      </c>
      <c r="B6" s="1"/>
      <c r="C6" s="1"/>
      <c r="D6" s="1">
        <v>1</v>
      </c>
      <c r="E6" s="1">
        <v>2</v>
      </c>
      <c r="F6" s="1">
        <v>2</v>
      </c>
      <c r="G6" s="1">
        <v>10</v>
      </c>
      <c r="H6" s="1">
        <v>38</v>
      </c>
      <c r="I6" s="1"/>
      <c r="J6" s="1">
        <f t="shared" si="0"/>
        <v>53</v>
      </c>
      <c r="P6" s="4" t="s">
        <v>128</v>
      </c>
      <c r="Q6" s="1">
        <v>32</v>
      </c>
      <c r="R6" s="1">
        <v>48</v>
      </c>
      <c r="S6" s="1">
        <v>50</v>
      </c>
      <c r="T6" s="1">
        <v>35</v>
      </c>
      <c r="U6" s="1">
        <v>30</v>
      </c>
      <c r="V6" s="1"/>
      <c r="W6" s="1">
        <f t="shared" si="1"/>
        <v>195</v>
      </c>
    </row>
    <row r="7" spans="1:23" x14ac:dyDescent="0.25">
      <c r="A7" s="4" t="s">
        <v>2</v>
      </c>
      <c r="B7" s="1"/>
      <c r="C7" s="1"/>
      <c r="D7" s="1">
        <v>1</v>
      </c>
      <c r="E7" s="1">
        <v>1</v>
      </c>
      <c r="F7" s="1">
        <v>4</v>
      </c>
      <c r="G7" s="1">
        <v>13</v>
      </c>
      <c r="H7" s="1">
        <v>23</v>
      </c>
      <c r="I7" s="1"/>
      <c r="J7" s="1">
        <f t="shared" si="0"/>
        <v>42</v>
      </c>
      <c r="P7" s="4" t="s">
        <v>127</v>
      </c>
      <c r="Q7" s="1">
        <v>29</v>
      </c>
      <c r="R7" s="1">
        <v>37</v>
      </c>
      <c r="S7" s="1">
        <v>37</v>
      </c>
      <c r="T7" s="1">
        <v>24</v>
      </c>
      <c r="U7" s="1">
        <v>24</v>
      </c>
      <c r="V7" s="1"/>
      <c r="W7" s="1">
        <f t="shared" si="1"/>
        <v>151</v>
      </c>
    </row>
    <row r="8" spans="1:23" x14ac:dyDescent="0.25">
      <c r="A8" s="4" t="s">
        <v>6</v>
      </c>
      <c r="B8" s="1"/>
      <c r="C8" s="1"/>
      <c r="D8" s="1"/>
      <c r="E8" s="1">
        <v>2</v>
      </c>
      <c r="F8" s="1">
        <v>2</v>
      </c>
      <c r="G8" s="1">
        <v>10</v>
      </c>
      <c r="H8" s="1">
        <v>27</v>
      </c>
      <c r="I8" s="1"/>
      <c r="J8" s="1">
        <f t="shared" si="0"/>
        <v>41</v>
      </c>
      <c r="P8" s="4" t="s">
        <v>124</v>
      </c>
      <c r="Q8" s="1">
        <v>47</v>
      </c>
      <c r="R8" s="1">
        <v>32</v>
      </c>
      <c r="S8" s="1">
        <v>22</v>
      </c>
      <c r="T8" s="1">
        <v>14</v>
      </c>
      <c r="U8" s="1">
        <v>3</v>
      </c>
      <c r="V8" s="1"/>
      <c r="W8" s="1">
        <f t="shared" si="1"/>
        <v>118</v>
      </c>
    </row>
    <row r="9" spans="1:23" x14ac:dyDescent="0.25">
      <c r="A9" s="4" t="s">
        <v>31</v>
      </c>
      <c r="B9" s="1"/>
      <c r="C9" s="1"/>
      <c r="D9" s="1"/>
      <c r="E9" s="1"/>
      <c r="F9" s="1">
        <v>1</v>
      </c>
      <c r="G9" s="1">
        <v>7</v>
      </c>
      <c r="H9" s="1">
        <v>32</v>
      </c>
      <c r="I9" s="1"/>
      <c r="J9" s="1">
        <f t="shared" si="0"/>
        <v>40</v>
      </c>
      <c r="P9" s="4" t="s">
        <v>15</v>
      </c>
      <c r="Q9" s="1">
        <v>42</v>
      </c>
      <c r="R9" s="1">
        <v>25</v>
      </c>
      <c r="S9" s="1">
        <v>13</v>
      </c>
      <c r="T9" s="1">
        <v>8</v>
      </c>
      <c r="U9" s="1">
        <v>5</v>
      </c>
      <c r="V9" s="1"/>
      <c r="W9" s="1">
        <f t="shared" si="1"/>
        <v>93</v>
      </c>
    </row>
    <row r="10" spans="1:23" x14ac:dyDescent="0.25">
      <c r="A10" s="4" t="s">
        <v>11</v>
      </c>
      <c r="B10" s="1"/>
      <c r="C10" s="1"/>
      <c r="D10" s="1"/>
      <c r="E10" s="1">
        <v>1</v>
      </c>
      <c r="F10" s="1">
        <v>4</v>
      </c>
      <c r="G10" s="1">
        <v>5</v>
      </c>
      <c r="H10" s="1">
        <v>28</v>
      </c>
      <c r="I10" s="1"/>
      <c r="J10" s="1">
        <f t="shared" si="0"/>
        <v>38</v>
      </c>
      <c r="P10" s="4" t="s">
        <v>108</v>
      </c>
      <c r="Q10" s="1">
        <v>27</v>
      </c>
      <c r="R10" s="1">
        <v>17</v>
      </c>
      <c r="S10" s="1">
        <v>6</v>
      </c>
      <c r="T10" s="1">
        <v>1</v>
      </c>
      <c r="U10" s="1"/>
      <c r="V10" s="1"/>
      <c r="W10" s="1">
        <f t="shared" si="1"/>
        <v>51</v>
      </c>
    </row>
    <row r="11" spans="1:23" x14ac:dyDescent="0.25">
      <c r="A11" s="4" t="s">
        <v>40</v>
      </c>
      <c r="B11" s="1"/>
      <c r="C11" s="1"/>
      <c r="D11" s="1"/>
      <c r="E11" s="1"/>
      <c r="F11" s="1">
        <v>2</v>
      </c>
      <c r="G11" s="1">
        <v>9</v>
      </c>
      <c r="H11" s="1">
        <v>25</v>
      </c>
      <c r="I11" s="1"/>
      <c r="J11" s="1">
        <f t="shared" si="0"/>
        <v>36</v>
      </c>
      <c r="P11" s="4" t="s">
        <v>68</v>
      </c>
      <c r="Q11" s="1">
        <v>23</v>
      </c>
      <c r="R11" s="1">
        <v>19</v>
      </c>
      <c r="S11" s="1">
        <v>5</v>
      </c>
      <c r="T11" s="1">
        <v>1</v>
      </c>
      <c r="U11" s="1"/>
      <c r="V11" s="1"/>
      <c r="W11" s="1">
        <f t="shared" si="1"/>
        <v>48</v>
      </c>
    </row>
    <row r="12" spans="1:23" x14ac:dyDescent="0.25">
      <c r="A12" s="4" t="s">
        <v>71</v>
      </c>
      <c r="B12" s="1"/>
      <c r="C12" s="1"/>
      <c r="D12" s="1"/>
      <c r="E12" s="1"/>
      <c r="F12" s="1"/>
      <c r="G12" s="1">
        <v>8</v>
      </c>
      <c r="H12" s="1">
        <v>27</v>
      </c>
      <c r="I12" s="1"/>
      <c r="J12" s="1">
        <f t="shared" si="0"/>
        <v>35</v>
      </c>
      <c r="P12" s="4" t="s">
        <v>69</v>
      </c>
      <c r="Q12" s="1">
        <v>15</v>
      </c>
      <c r="R12" s="1">
        <v>9</v>
      </c>
      <c r="S12" s="1">
        <v>1</v>
      </c>
      <c r="T12" s="1">
        <v>3</v>
      </c>
      <c r="U12" s="1"/>
      <c r="V12" s="1"/>
      <c r="W12" s="1">
        <f t="shared" si="1"/>
        <v>28</v>
      </c>
    </row>
    <row r="13" spans="1:23" x14ac:dyDescent="0.25">
      <c r="A13" s="4" t="s">
        <v>27</v>
      </c>
      <c r="B13" s="1"/>
      <c r="C13" s="1"/>
      <c r="D13" s="1"/>
      <c r="E13" s="1"/>
      <c r="F13" s="1">
        <v>1</v>
      </c>
      <c r="G13" s="1">
        <v>8</v>
      </c>
      <c r="H13" s="1">
        <v>24</v>
      </c>
      <c r="I13" s="1"/>
      <c r="J13" s="1">
        <f t="shared" si="0"/>
        <v>33</v>
      </c>
      <c r="P13" s="4" t="s">
        <v>61</v>
      </c>
      <c r="Q13" s="1">
        <v>14</v>
      </c>
      <c r="R13" s="1">
        <v>6</v>
      </c>
      <c r="S13" s="1">
        <v>3</v>
      </c>
      <c r="T13" s="1">
        <v>1</v>
      </c>
      <c r="U13" s="1"/>
      <c r="V13" s="1"/>
      <c r="W13" s="1">
        <f t="shared" si="1"/>
        <v>24</v>
      </c>
    </row>
    <row r="14" spans="1:23" x14ac:dyDescent="0.25">
      <c r="A14" s="4" t="s">
        <v>17</v>
      </c>
      <c r="B14" s="1"/>
      <c r="C14" s="1"/>
      <c r="D14" s="1"/>
      <c r="E14" s="1">
        <v>1</v>
      </c>
      <c r="F14" s="1">
        <v>1</v>
      </c>
      <c r="G14" s="1">
        <v>5</v>
      </c>
      <c r="H14" s="1">
        <v>26</v>
      </c>
      <c r="I14" s="1"/>
      <c r="J14" s="1">
        <f t="shared" si="0"/>
        <v>33</v>
      </c>
      <c r="P14" s="4" t="s">
        <v>126</v>
      </c>
      <c r="Q14" s="1">
        <v>8</v>
      </c>
      <c r="R14" s="1">
        <v>8</v>
      </c>
      <c r="S14" s="1">
        <v>4</v>
      </c>
      <c r="T14" s="1"/>
      <c r="U14" s="1"/>
      <c r="V14" s="1"/>
      <c r="W14" s="1">
        <f t="shared" si="1"/>
        <v>20</v>
      </c>
    </row>
    <row r="15" spans="1:23" x14ac:dyDescent="0.25">
      <c r="A15" s="4" t="s">
        <v>10</v>
      </c>
      <c r="B15" s="1"/>
      <c r="C15" s="1"/>
      <c r="D15" s="1"/>
      <c r="E15" s="1">
        <v>2</v>
      </c>
      <c r="F15" s="1">
        <v>2</v>
      </c>
      <c r="G15" s="1">
        <v>11</v>
      </c>
      <c r="H15" s="1">
        <v>17</v>
      </c>
      <c r="I15" s="1"/>
      <c r="J15" s="1">
        <f t="shared" si="0"/>
        <v>32</v>
      </c>
      <c r="P15" s="4" t="s">
        <v>71</v>
      </c>
      <c r="Q15" s="1">
        <v>14</v>
      </c>
      <c r="R15" s="1">
        <v>3</v>
      </c>
      <c r="S15" s="1"/>
      <c r="T15" s="1">
        <v>1</v>
      </c>
      <c r="U15" s="1"/>
      <c r="V15" s="1"/>
      <c r="W15" s="1">
        <f t="shared" si="1"/>
        <v>18</v>
      </c>
    </row>
    <row r="16" spans="1:23" x14ac:dyDescent="0.25">
      <c r="A16" s="4" t="s">
        <v>36</v>
      </c>
      <c r="B16" s="1"/>
      <c r="C16" s="1"/>
      <c r="D16" s="1"/>
      <c r="E16" s="1"/>
      <c r="F16" s="1">
        <v>4</v>
      </c>
      <c r="G16" s="1">
        <v>9</v>
      </c>
      <c r="H16" s="1">
        <v>19</v>
      </c>
      <c r="I16" s="1"/>
      <c r="J16" s="1">
        <f t="shared" si="0"/>
        <v>32</v>
      </c>
      <c r="P16" s="4" t="s">
        <v>38</v>
      </c>
      <c r="Q16" s="1">
        <v>14</v>
      </c>
      <c r="R16" s="1">
        <v>3</v>
      </c>
      <c r="S16" s="1">
        <v>1</v>
      </c>
      <c r="T16" s="1"/>
      <c r="U16" s="1"/>
      <c r="V16" s="1"/>
      <c r="W16" s="1">
        <f t="shared" si="1"/>
        <v>18</v>
      </c>
    </row>
    <row r="17" spans="1:23" x14ac:dyDescent="0.25">
      <c r="A17" s="4" t="s">
        <v>33</v>
      </c>
      <c r="B17" s="1"/>
      <c r="C17" s="1"/>
      <c r="D17" s="1"/>
      <c r="E17" s="1"/>
      <c r="F17" s="1">
        <v>3</v>
      </c>
      <c r="G17" s="1">
        <v>6</v>
      </c>
      <c r="H17" s="1">
        <v>22</v>
      </c>
      <c r="I17" s="1"/>
      <c r="J17" s="1">
        <f t="shared" si="0"/>
        <v>31</v>
      </c>
      <c r="P17" s="4" t="s">
        <v>120</v>
      </c>
      <c r="Q17" s="1">
        <v>10</v>
      </c>
      <c r="R17" s="1">
        <v>3</v>
      </c>
      <c r="S17" s="1">
        <v>3</v>
      </c>
      <c r="T17" s="1">
        <v>1</v>
      </c>
      <c r="U17" s="1"/>
      <c r="V17" s="1"/>
      <c r="W17" s="1">
        <f t="shared" si="1"/>
        <v>17</v>
      </c>
    </row>
    <row r="18" spans="1:23" x14ac:dyDescent="0.25">
      <c r="A18" s="4" t="s">
        <v>3</v>
      </c>
      <c r="B18" s="1"/>
      <c r="C18" s="1"/>
      <c r="D18" s="1">
        <v>1</v>
      </c>
      <c r="E18" s="1"/>
      <c r="F18" s="1"/>
      <c r="G18" s="1">
        <v>11</v>
      </c>
      <c r="H18" s="1">
        <v>18</v>
      </c>
      <c r="I18" s="1"/>
      <c r="J18" s="1">
        <f t="shared" si="0"/>
        <v>30</v>
      </c>
      <c r="P18" s="4" t="s">
        <v>64</v>
      </c>
      <c r="Q18" s="1">
        <v>7</v>
      </c>
      <c r="R18" s="1">
        <v>6</v>
      </c>
      <c r="S18" s="1">
        <v>1</v>
      </c>
      <c r="T18" s="1"/>
      <c r="U18" s="1"/>
      <c r="V18" s="1"/>
      <c r="W18" s="1">
        <f t="shared" si="1"/>
        <v>14</v>
      </c>
    </row>
    <row r="19" spans="1:23" x14ac:dyDescent="0.25">
      <c r="A19" s="4" t="s">
        <v>34</v>
      </c>
      <c r="B19" s="1"/>
      <c r="C19" s="1"/>
      <c r="D19" s="1"/>
      <c r="E19" s="1"/>
      <c r="F19" s="1">
        <v>4</v>
      </c>
      <c r="G19" s="1">
        <v>12</v>
      </c>
      <c r="H19" s="1">
        <v>14</v>
      </c>
      <c r="I19" s="1"/>
      <c r="J19" s="1">
        <f t="shared" si="0"/>
        <v>30</v>
      </c>
      <c r="P19" s="4" t="s">
        <v>13</v>
      </c>
      <c r="Q19" s="1">
        <v>10</v>
      </c>
      <c r="R19" s="1">
        <v>1</v>
      </c>
      <c r="S19" s="1"/>
      <c r="T19" s="1">
        <v>1</v>
      </c>
      <c r="U19" s="1"/>
      <c r="V19" s="1"/>
      <c r="W19" s="1">
        <f t="shared" si="1"/>
        <v>12</v>
      </c>
    </row>
    <row r="20" spans="1:23" x14ac:dyDescent="0.25">
      <c r="A20" s="4" t="s">
        <v>5</v>
      </c>
      <c r="B20" s="1"/>
      <c r="C20" s="1"/>
      <c r="D20" s="1">
        <v>1</v>
      </c>
      <c r="E20" s="1"/>
      <c r="F20" s="1">
        <v>2</v>
      </c>
      <c r="G20" s="1">
        <v>5</v>
      </c>
      <c r="H20" s="1">
        <v>21</v>
      </c>
      <c r="I20" s="1"/>
      <c r="J20" s="1">
        <f t="shared" si="0"/>
        <v>29</v>
      </c>
      <c r="P20" s="4" t="s">
        <v>95</v>
      </c>
      <c r="Q20" s="1">
        <v>4</v>
      </c>
      <c r="R20" s="1">
        <v>2</v>
      </c>
      <c r="S20" s="1">
        <v>4</v>
      </c>
      <c r="T20" s="1">
        <v>2</v>
      </c>
      <c r="U20" s="1"/>
      <c r="V20" s="1"/>
      <c r="W20" s="1">
        <f t="shared" si="1"/>
        <v>12</v>
      </c>
    </row>
    <row r="21" spans="1:23" x14ac:dyDescent="0.25">
      <c r="A21" s="4" t="s">
        <v>14</v>
      </c>
      <c r="B21" s="1"/>
      <c r="C21" s="1"/>
      <c r="D21" s="1"/>
      <c r="E21" s="1">
        <v>1</v>
      </c>
      <c r="F21" s="1">
        <v>1</v>
      </c>
      <c r="G21" s="1">
        <v>6</v>
      </c>
      <c r="H21" s="1">
        <v>20</v>
      </c>
      <c r="I21" s="1"/>
      <c r="J21" s="1">
        <f t="shared" si="0"/>
        <v>28</v>
      </c>
      <c r="P21" s="4" t="s">
        <v>11</v>
      </c>
      <c r="Q21" s="1">
        <v>6</v>
      </c>
      <c r="R21" s="1">
        <v>3</v>
      </c>
      <c r="S21" s="1"/>
      <c r="T21" s="1">
        <v>1</v>
      </c>
      <c r="U21" s="1">
        <v>1</v>
      </c>
      <c r="V21" s="1"/>
      <c r="W21" s="1">
        <f t="shared" si="1"/>
        <v>11</v>
      </c>
    </row>
    <row r="22" spans="1:23" x14ac:dyDescent="0.25">
      <c r="A22" s="4" t="s">
        <v>68</v>
      </c>
      <c r="B22" s="1"/>
      <c r="C22" s="1"/>
      <c r="D22" s="1"/>
      <c r="E22" s="1"/>
      <c r="F22" s="1"/>
      <c r="G22" s="1">
        <v>8</v>
      </c>
      <c r="H22" s="1">
        <v>18</v>
      </c>
      <c r="I22" s="1"/>
      <c r="J22" s="1">
        <f t="shared" si="0"/>
        <v>26</v>
      </c>
      <c r="P22" s="4" t="s">
        <v>37</v>
      </c>
      <c r="Q22" s="1">
        <v>6</v>
      </c>
      <c r="R22" s="1">
        <v>5</v>
      </c>
      <c r="S22" s="1"/>
      <c r="T22" s="1"/>
      <c r="U22" s="1"/>
      <c r="V22" s="1"/>
      <c r="W22" s="1">
        <f t="shared" si="1"/>
        <v>11</v>
      </c>
    </row>
    <row r="23" spans="1:23" x14ac:dyDescent="0.25">
      <c r="A23" s="4" t="s">
        <v>28</v>
      </c>
      <c r="B23" s="1"/>
      <c r="C23" s="1"/>
      <c r="D23" s="1"/>
      <c r="E23" s="1"/>
      <c r="F23" s="1">
        <v>3</v>
      </c>
      <c r="G23" s="1">
        <v>6</v>
      </c>
      <c r="H23" s="1">
        <v>15</v>
      </c>
      <c r="I23" s="1"/>
      <c r="J23" s="1">
        <f t="shared" si="0"/>
        <v>24</v>
      </c>
      <c r="P23" s="4" t="s">
        <v>123</v>
      </c>
      <c r="Q23" s="1">
        <v>5</v>
      </c>
      <c r="R23" s="1">
        <v>2</v>
      </c>
      <c r="S23" s="1">
        <v>3</v>
      </c>
      <c r="T23" s="1"/>
      <c r="U23" s="1"/>
      <c r="V23" s="1"/>
      <c r="W23" s="1">
        <f t="shared" si="1"/>
        <v>10</v>
      </c>
    </row>
    <row r="24" spans="1:23" x14ac:dyDescent="0.25">
      <c r="A24" s="4" t="s">
        <v>37</v>
      </c>
      <c r="B24" s="1"/>
      <c r="C24" s="1"/>
      <c r="D24" s="1"/>
      <c r="E24" s="1"/>
      <c r="F24" s="1">
        <v>4</v>
      </c>
      <c r="G24" s="1">
        <v>6</v>
      </c>
      <c r="H24" s="1">
        <v>14</v>
      </c>
      <c r="I24" s="1"/>
      <c r="J24" s="1">
        <f t="shared" si="0"/>
        <v>24</v>
      </c>
      <c r="P24" s="4" t="s">
        <v>107</v>
      </c>
      <c r="Q24" s="1">
        <v>8</v>
      </c>
      <c r="R24" s="1"/>
      <c r="S24" s="1"/>
      <c r="T24" s="1">
        <v>1</v>
      </c>
      <c r="U24" s="1"/>
      <c r="V24" s="1"/>
      <c r="W24" s="1">
        <f t="shared" si="1"/>
        <v>9</v>
      </c>
    </row>
    <row r="25" spans="1:23" x14ac:dyDescent="0.25">
      <c r="A25" s="4" t="s">
        <v>1</v>
      </c>
      <c r="B25" s="1"/>
      <c r="C25" s="1">
        <v>1</v>
      </c>
      <c r="D25" s="1"/>
      <c r="E25" s="1">
        <v>1</v>
      </c>
      <c r="F25" s="1">
        <v>2</v>
      </c>
      <c r="G25" s="1">
        <v>7</v>
      </c>
      <c r="H25" s="1">
        <v>10</v>
      </c>
      <c r="I25" s="1"/>
      <c r="J25" s="1">
        <f t="shared" si="0"/>
        <v>21</v>
      </c>
      <c r="P25" s="4" t="s">
        <v>56</v>
      </c>
      <c r="Q25" s="1">
        <v>3</v>
      </c>
      <c r="R25" s="1">
        <v>4</v>
      </c>
      <c r="S25" s="1">
        <v>1</v>
      </c>
      <c r="T25" s="1"/>
      <c r="U25" s="1">
        <v>1</v>
      </c>
      <c r="V25" s="1"/>
      <c r="W25" s="1">
        <f t="shared" si="1"/>
        <v>9</v>
      </c>
    </row>
    <row r="26" spans="1:23" x14ac:dyDescent="0.25">
      <c r="A26" s="4" t="s">
        <v>16</v>
      </c>
      <c r="B26" s="1"/>
      <c r="C26" s="1"/>
      <c r="D26" s="1"/>
      <c r="E26" s="1">
        <v>1</v>
      </c>
      <c r="F26" s="1">
        <v>2</v>
      </c>
      <c r="G26" s="1">
        <v>6</v>
      </c>
      <c r="H26" s="1">
        <v>12</v>
      </c>
      <c r="I26" s="1"/>
      <c r="J26" s="1">
        <f t="shared" si="0"/>
        <v>21</v>
      </c>
      <c r="P26" s="4" t="s">
        <v>8</v>
      </c>
      <c r="Q26" s="1">
        <v>5</v>
      </c>
      <c r="R26" s="1">
        <v>1</v>
      </c>
      <c r="S26" s="1">
        <v>3</v>
      </c>
      <c r="T26" s="1"/>
      <c r="U26" s="1"/>
      <c r="V26" s="1"/>
      <c r="W26" s="1">
        <f t="shared" si="1"/>
        <v>9</v>
      </c>
    </row>
    <row r="27" spans="1:23" x14ac:dyDescent="0.25">
      <c r="A27" s="4" t="s">
        <v>89</v>
      </c>
      <c r="B27" s="1"/>
      <c r="C27" s="1"/>
      <c r="D27" s="1"/>
      <c r="E27" s="1"/>
      <c r="F27" s="1"/>
      <c r="G27" s="1">
        <v>3</v>
      </c>
      <c r="H27" s="1">
        <v>17</v>
      </c>
      <c r="I27" s="1"/>
      <c r="J27" s="1">
        <f t="shared" si="0"/>
        <v>20</v>
      </c>
      <c r="P27" s="4" t="s">
        <v>116</v>
      </c>
      <c r="Q27" s="1">
        <v>1</v>
      </c>
      <c r="R27" s="1">
        <v>2</v>
      </c>
      <c r="S27" s="1">
        <v>6</v>
      </c>
      <c r="T27" s="1"/>
      <c r="U27" s="1"/>
      <c r="V27" s="1"/>
      <c r="W27" s="1">
        <f t="shared" si="1"/>
        <v>9</v>
      </c>
    </row>
    <row r="28" spans="1:23" x14ac:dyDescent="0.25">
      <c r="A28" s="4" t="s">
        <v>51</v>
      </c>
      <c r="B28" s="1"/>
      <c r="C28" s="1"/>
      <c r="D28" s="1"/>
      <c r="E28" s="1"/>
      <c r="F28" s="1">
        <v>2</v>
      </c>
      <c r="G28" s="1">
        <v>6</v>
      </c>
      <c r="H28" s="1">
        <v>12</v>
      </c>
      <c r="I28" s="1"/>
      <c r="J28" s="1">
        <f t="shared" si="0"/>
        <v>20</v>
      </c>
      <c r="P28" s="4" t="s">
        <v>4</v>
      </c>
      <c r="Q28" s="1">
        <v>7</v>
      </c>
      <c r="R28" s="1">
        <v>1</v>
      </c>
      <c r="S28" s="1"/>
      <c r="T28" s="1"/>
      <c r="U28" s="1"/>
      <c r="V28" s="1"/>
      <c r="W28" s="1">
        <f t="shared" si="1"/>
        <v>8</v>
      </c>
    </row>
    <row r="29" spans="1:23" x14ac:dyDescent="0.25">
      <c r="A29" s="4" t="s">
        <v>67</v>
      </c>
      <c r="B29" s="1"/>
      <c r="C29" s="1"/>
      <c r="D29" s="1"/>
      <c r="E29" s="1"/>
      <c r="F29" s="1"/>
      <c r="G29" s="1">
        <v>5</v>
      </c>
      <c r="H29" s="1">
        <v>15</v>
      </c>
      <c r="I29" s="1"/>
      <c r="J29" s="1">
        <f t="shared" si="0"/>
        <v>20</v>
      </c>
      <c r="P29" s="4" t="s">
        <v>36</v>
      </c>
      <c r="Q29" s="1">
        <v>2</v>
      </c>
      <c r="R29" s="1">
        <v>3</v>
      </c>
      <c r="S29" s="1">
        <v>1</v>
      </c>
      <c r="T29" s="1">
        <v>2</v>
      </c>
      <c r="U29" s="1"/>
      <c r="V29" s="1"/>
      <c r="W29" s="1">
        <f t="shared" si="1"/>
        <v>8</v>
      </c>
    </row>
    <row r="30" spans="1:23" x14ac:dyDescent="0.25">
      <c r="A30" s="4" t="s">
        <v>42</v>
      </c>
      <c r="B30" s="1"/>
      <c r="C30" s="1"/>
      <c r="D30" s="1"/>
      <c r="E30" s="1"/>
      <c r="F30" s="1">
        <v>1</v>
      </c>
      <c r="G30" s="1">
        <v>4</v>
      </c>
      <c r="H30" s="1">
        <v>15</v>
      </c>
      <c r="I30" s="1"/>
      <c r="J30" s="1">
        <f t="shared" si="0"/>
        <v>20</v>
      </c>
      <c r="P30" s="4" t="s">
        <v>118</v>
      </c>
      <c r="Q30" s="1">
        <v>4</v>
      </c>
      <c r="R30" s="1">
        <v>2</v>
      </c>
      <c r="S30" s="1">
        <v>1</v>
      </c>
      <c r="T30" s="1"/>
      <c r="U30" s="1"/>
      <c r="V30" s="1"/>
      <c r="W30" s="1">
        <f t="shared" si="1"/>
        <v>7</v>
      </c>
    </row>
    <row r="31" spans="1:23" x14ac:dyDescent="0.25">
      <c r="A31" s="4" t="s">
        <v>19</v>
      </c>
      <c r="B31" s="1"/>
      <c r="C31" s="1"/>
      <c r="D31" s="1"/>
      <c r="E31" s="1">
        <v>1</v>
      </c>
      <c r="F31" s="1">
        <v>2</v>
      </c>
      <c r="G31" s="1">
        <v>3</v>
      </c>
      <c r="H31" s="1">
        <v>13</v>
      </c>
      <c r="I31" s="1"/>
      <c r="J31" s="1">
        <f t="shared" si="0"/>
        <v>19</v>
      </c>
      <c r="P31" s="4" t="s">
        <v>32</v>
      </c>
      <c r="Q31" s="1">
        <v>3</v>
      </c>
      <c r="R31" s="1">
        <v>1</v>
      </c>
      <c r="S31" s="1">
        <v>1</v>
      </c>
      <c r="T31" s="1"/>
      <c r="U31" s="1">
        <v>1</v>
      </c>
      <c r="V31" s="1"/>
      <c r="W31" s="1">
        <f t="shared" si="1"/>
        <v>6</v>
      </c>
    </row>
    <row r="32" spans="1:23" x14ac:dyDescent="0.25">
      <c r="A32" s="4" t="s">
        <v>55</v>
      </c>
      <c r="B32" s="1"/>
      <c r="C32" s="1"/>
      <c r="D32" s="1"/>
      <c r="E32" s="1"/>
      <c r="F32" s="1">
        <v>2</v>
      </c>
      <c r="G32" s="1">
        <v>4</v>
      </c>
      <c r="H32" s="1">
        <v>13</v>
      </c>
      <c r="I32" s="1"/>
      <c r="J32" s="1">
        <f t="shared" si="0"/>
        <v>19</v>
      </c>
      <c r="P32" s="4" t="s">
        <v>121</v>
      </c>
      <c r="Q32" s="1">
        <v>2</v>
      </c>
      <c r="R32" s="1">
        <v>3</v>
      </c>
      <c r="S32" s="1">
        <v>1</v>
      </c>
      <c r="T32" s="1"/>
      <c r="U32" s="1"/>
      <c r="V32" s="1"/>
      <c r="W32" s="1">
        <f t="shared" si="1"/>
        <v>6</v>
      </c>
    </row>
    <row r="33" spans="1:23" x14ac:dyDescent="0.25">
      <c r="A33" s="4" t="s">
        <v>66</v>
      </c>
      <c r="B33" s="1"/>
      <c r="C33" s="1"/>
      <c r="D33" s="1"/>
      <c r="E33" s="1"/>
      <c r="F33" s="1"/>
      <c r="G33" s="1">
        <v>2</v>
      </c>
      <c r="H33" s="1">
        <v>17</v>
      </c>
      <c r="I33" s="1"/>
      <c r="J33" s="1">
        <f t="shared" si="0"/>
        <v>19</v>
      </c>
      <c r="P33" s="4" t="s">
        <v>14</v>
      </c>
      <c r="Q33" s="1">
        <v>3</v>
      </c>
      <c r="R33" s="1">
        <v>2</v>
      </c>
      <c r="S33" s="1"/>
      <c r="T33" s="1"/>
      <c r="U33" s="1"/>
      <c r="V33" s="1"/>
      <c r="W33" s="1">
        <f t="shared" si="1"/>
        <v>5</v>
      </c>
    </row>
    <row r="34" spans="1:23" x14ac:dyDescent="0.25">
      <c r="A34" s="4" t="s">
        <v>30</v>
      </c>
      <c r="B34" s="1"/>
      <c r="C34" s="1"/>
      <c r="D34" s="1"/>
      <c r="E34" s="1"/>
      <c r="F34" s="1">
        <v>2</v>
      </c>
      <c r="G34" s="1">
        <v>6</v>
      </c>
      <c r="H34" s="1">
        <v>10</v>
      </c>
      <c r="I34" s="1"/>
      <c r="J34" s="1">
        <f t="shared" si="0"/>
        <v>18</v>
      </c>
      <c r="P34" s="4" t="s">
        <v>7</v>
      </c>
      <c r="Q34" s="1">
        <v>2</v>
      </c>
      <c r="R34" s="1">
        <v>2</v>
      </c>
      <c r="S34" s="1">
        <v>1</v>
      </c>
      <c r="T34" s="1"/>
      <c r="U34" s="1"/>
      <c r="V34" s="1"/>
      <c r="W34" s="1">
        <f t="shared" si="1"/>
        <v>5</v>
      </c>
    </row>
    <row r="35" spans="1:23" x14ac:dyDescent="0.25">
      <c r="A35" s="4" t="s">
        <v>35</v>
      </c>
      <c r="B35" s="1"/>
      <c r="C35" s="1"/>
      <c r="D35" s="1"/>
      <c r="E35" s="1"/>
      <c r="F35" s="1">
        <v>2</v>
      </c>
      <c r="G35" s="1">
        <v>5</v>
      </c>
      <c r="H35" s="1">
        <v>11</v>
      </c>
      <c r="I35" s="1"/>
      <c r="J35" s="1">
        <f t="shared" si="0"/>
        <v>18</v>
      </c>
      <c r="P35" s="4" t="s">
        <v>113</v>
      </c>
      <c r="Q35" s="1">
        <v>2</v>
      </c>
      <c r="R35" s="1">
        <v>2</v>
      </c>
      <c r="S35" s="1"/>
      <c r="T35" s="1"/>
      <c r="U35" s="1"/>
      <c r="V35" s="1"/>
      <c r="W35" s="1">
        <f t="shared" si="1"/>
        <v>4</v>
      </c>
    </row>
    <row r="36" spans="1:23" x14ac:dyDescent="0.25">
      <c r="A36" s="4" t="s">
        <v>62</v>
      </c>
      <c r="B36" s="1"/>
      <c r="C36" s="1"/>
      <c r="D36" s="1"/>
      <c r="E36" s="1"/>
      <c r="F36" s="1"/>
      <c r="G36" s="1">
        <v>6</v>
      </c>
      <c r="H36" s="1">
        <v>11</v>
      </c>
      <c r="I36" s="1"/>
      <c r="J36" s="1">
        <f t="shared" ref="J36:J67" si="2">SUM(B36:H36)</f>
        <v>17</v>
      </c>
      <c r="P36" s="4" t="s">
        <v>47</v>
      </c>
      <c r="Q36" s="1">
        <v>4</v>
      </c>
      <c r="R36" s="1"/>
      <c r="S36" s="1"/>
      <c r="T36" s="1"/>
      <c r="U36" s="1"/>
      <c r="V36" s="1"/>
      <c r="W36" s="1">
        <f t="shared" ref="W36:W67" si="3">SUM(Q36:V36)</f>
        <v>4</v>
      </c>
    </row>
    <row r="37" spans="1:23" x14ac:dyDescent="0.25">
      <c r="A37" s="4" t="s">
        <v>60</v>
      </c>
      <c r="B37" s="1"/>
      <c r="C37" s="1"/>
      <c r="D37" s="1"/>
      <c r="E37" s="1"/>
      <c r="F37" s="1"/>
      <c r="G37" s="1">
        <v>5</v>
      </c>
      <c r="H37" s="1">
        <v>12</v>
      </c>
      <c r="I37" s="1"/>
      <c r="J37" s="1">
        <f t="shared" si="2"/>
        <v>17</v>
      </c>
      <c r="P37" s="4" t="s">
        <v>73</v>
      </c>
      <c r="Q37" s="1">
        <v>3</v>
      </c>
      <c r="R37" s="1">
        <v>1</v>
      </c>
      <c r="S37" s="1"/>
      <c r="T37" s="1"/>
      <c r="U37" s="1"/>
      <c r="V37" s="1"/>
      <c r="W37" s="1">
        <f t="shared" si="3"/>
        <v>4</v>
      </c>
    </row>
    <row r="38" spans="1:23" x14ac:dyDescent="0.25">
      <c r="A38" s="4" t="s">
        <v>39</v>
      </c>
      <c r="B38" s="1"/>
      <c r="C38" s="1"/>
      <c r="D38" s="1"/>
      <c r="E38" s="1"/>
      <c r="F38" s="1">
        <v>1</v>
      </c>
      <c r="G38" s="1">
        <v>3</v>
      </c>
      <c r="H38" s="1">
        <v>12</v>
      </c>
      <c r="I38" s="1"/>
      <c r="J38" s="1">
        <f t="shared" si="2"/>
        <v>16</v>
      </c>
      <c r="P38" s="4" t="s">
        <v>106</v>
      </c>
      <c r="Q38" s="1">
        <v>2</v>
      </c>
      <c r="R38" s="1">
        <v>1</v>
      </c>
      <c r="S38" s="1"/>
      <c r="T38" s="1">
        <v>1</v>
      </c>
      <c r="U38" s="1"/>
      <c r="V38" s="1"/>
      <c r="W38" s="1">
        <f t="shared" si="3"/>
        <v>4</v>
      </c>
    </row>
    <row r="39" spans="1:23" x14ac:dyDescent="0.25">
      <c r="A39" s="4" t="s">
        <v>63</v>
      </c>
      <c r="B39" s="1"/>
      <c r="C39" s="1"/>
      <c r="D39" s="1"/>
      <c r="E39" s="1"/>
      <c r="F39" s="1"/>
      <c r="G39" s="1">
        <v>5</v>
      </c>
      <c r="H39" s="1">
        <v>11</v>
      </c>
      <c r="I39" s="1"/>
      <c r="J39" s="1">
        <f t="shared" si="2"/>
        <v>16</v>
      </c>
      <c r="P39" s="4" t="s">
        <v>40</v>
      </c>
      <c r="Q39" s="1">
        <v>3</v>
      </c>
      <c r="R39" s="1"/>
      <c r="S39" s="1">
        <v>1</v>
      </c>
      <c r="T39" s="1"/>
      <c r="U39" s="1"/>
      <c r="V39" s="1"/>
      <c r="W39" s="1">
        <f t="shared" si="3"/>
        <v>4</v>
      </c>
    </row>
    <row r="40" spans="1:23" x14ac:dyDescent="0.25">
      <c r="A40" s="4" t="s">
        <v>9</v>
      </c>
      <c r="B40" s="1"/>
      <c r="C40" s="1"/>
      <c r="D40" s="1"/>
      <c r="E40" s="1">
        <v>1</v>
      </c>
      <c r="F40" s="1">
        <v>2</v>
      </c>
      <c r="G40" s="1">
        <v>3</v>
      </c>
      <c r="H40" s="1">
        <v>10</v>
      </c>
      <c r="I40" s="1"/>
      <c r="J40" s="1">
        <f t="shared" si="2"/>
        <v>16</v>
      </c>
      <c r="P40" s="4" t="s">
        <v>53</v>
      </c>
      <c r="Q40" s="1">
        <v>2</v>
      </c>
      <c r="R40" s="1"/>
      <c r="S40" s="1">
        <v>2</v>
      </c>
      <c r="T40" s="1"/>
      <c r="U40" s="1"/>
      <c r="V40" s="1"/>
      <c r="W40" s="1">
        <f t="shared" si="3"/>
        <v>4</v>
      </c>
    </row>
    <row r="41" spans="1:23" x14ac:dyDescent="0.25">
      <c r="A41" s="4" t="s">
        <v>8</v>
      </c>
      <c r="B41" s="1"/>
      <c r="C41" s="1"/>
      <c r="D41" s="1"/>
      <c r="E41" s="1">
        <v>1</v>
      </c>
      <c r="F41" s="1">
        <v>1</v>
      </c>
      <c r="G41" s="1">
        <v>2</v>
      </c>
      <c r="H41" s="1">
        <v>11</v>
      </c>
      <c r="I41" s="1"/>
      <c r="J41" s="1">
        <f t="shared" si="2"/>
        <v>15</v>
      </c>
      <c r="P41" s="4" t="s">
        <v>0</v>
      </c>
      <c r="Q41" s="1">
        <v>1</v>
      </c>
      <c r="R41" s="1">
        <v>2</v>
      </c>
      <c r="S41" s="1"/>
      <c r="T41" s="1"/>
      <c r="U41" s="1"/>
      <c r="V41" s="1"/>
      <c r="W41" s="1">
        <f t="shared" si="3"/>
        <v>3</v>
      </c>
    </row>
    <row r="42" spans="1:23" x14ac:dyDescent="0.25">
      <c r="A42" s="4" t="s">
        <v>7</v>
      </c>
      <c r="B42" s="1"/>
      <c r="C42" s="1"/>
      <c r="D42" s="1"/>
      <c r="E42" s="1">
        <v>1</v>
      </c>
      <c r="F42" s="1">
        <v>2</v>
      </c>
      <c r="G42" s="1">
        <v>3</v>
      </c>
      <c r="H42" s="1">
        <v>9</v>
      </c>
      <c r="I42" s="1"/>
      <c r="J42" s="1">
        <f t="shared" si="2"/>
        <v>15</v>
      </c>
      <c r="P42" s="4" t="s">
        <v>58</v>
      </c>
      <c r="Q42" s="1">
        <v>2</v>
      </c>
      <c r="R42" s="1">
        <v>1</v>
      </c>
      <c r="S42" s="1"/>
      <c r="T42" s="1"/>
      <c r="U42" s="1"/>
      <c r="V42" s="1"/>
      <c r="W42" s="1">
        <f t="shared" si="3"/>
        <v>3</v>
      </c>
    </row>
    <row r="43" spans="1:23" x14ac:dyDescent="0.25">
      <c r="A43" s="4" t="s">
        <v>53</v>
      </c>
      <c r="B43" s="1"/>
      <c r="C43" s="1"/>
      <c r="D43" s="1"/>
      <c r="E43" s="1"/>
      <c r="F43" s="1">
        <v>1</v>
      </c>
      <c r="G43" s="1">
        <v>2</v>
      </c>
      <c r="H43" s="1">
        <v>12</v>
      </c>
      <c r="I43" s="1"/>
      <c r="J43" s="1">
        <f t="shared" si="2"/>
        <v>15</v>
      </c>
      <c r="P43" s="4" t="s">
        <v>66</v>
      </c>
      <c r="Q43" s="1">
        <v>1</v>
      </c>
      <c r="R43" s="1">
        <v>1</v>
      </c>
      <c r="S43" s="1"/>
      <c r="T43" s="1">
        <v>1</v>
      </c>
      <c r="U43" s="1"/>
      <c r="V43" s="1"/>
      <c r="W43" s="1">
        <f t="shared" si="3"/>
        <v>3</v>
      </c>
    </row>
    <row r="44" spans="1:23" x14ac:dyDescent="0.25">
      <c r="A44" s="4" t="s">
        <v>76</v>
      </c>
      <c r="B44" s="1"/>
      <c r="C44" s="1"/>
      <c r="D44" s="1"/>
      <c r="E44" s="1"/>
      <c r="F44" s="1"/>
      <c r="G44" s="1">
        <v>6</v>
      </c>
      <c r="H44" s="1">
        <v>9</v>
      </c>
      <c r="I44" s="1"/>
      <c r="J44" s="1">
        <f t="shared" si="2"/>
        <v>15</v>
      </c>
      <c r="P44" s="4" t="s">
        <v>12</v>
      </c>
      <c r="Q44" s="1">
        <v>2</v>
      </c>
      <c r="R44" s="1">
        <v>1</v>
      </c>
      <c r="S44" s="1"/>
      <c r="T44" s="1"/>
      <c r="U44" s="1"/>
      <c r="V44" s="1"/>
      <c r="W44" s="1">
        <f t="shared" si="3"/>
        <v>3</v>
      </c>
    </row>
    <row r="45" spans="1:23" x14ac:dyDescent="0.25">
      <c r="A45" s="4" t="s">
        <v>46</v>
      </c>
      <c r="B45" s="1"/>
      <c r="C45" s="1"/>
      <c r="D45" s="1"/>
      <c r="E45" s="1"/>
      <c r="F45" s="1">
        <v>2</v>
      </c>
      <c r="G45" s="1">
        <v>2</v>
      </c>
      <c r="H45" s="1">
        <v>11</v>
      </c>
      <c r="I45" s="1"/>
      <c r="J45" s="1">
        <f t="shared" si="2"/>
        <v>15</v>
      </c>
      <c r="P45" s="4" t="s">
        <v>104</v>
      </c>
      <c r="Q45" s="1">
        <v>3</v>
      </c>
      <c r="R45" s="1"/>
      <c r="S45" s="1"/>
      <c r="T45" s="1"/>
      <c r="U45" s="1"/>
      <c r="V45" s="1"/>
      <c r="W45" s="1">
        <f t="shared" si="3"/>
        <v>3</v>
      </c>
    </row>
    <row r="46" spans="1:23" x14ac:dyDescent="0.25">
      <c r="A46" s="4" t="s">
        <v>64</v>
      </c>
      <c r="B46" s="1"/>
      <c r="C46" s="1"/>
      <c r="D46" s="1"/>
      <c r="E46" s="1"/>
      <c r="F46" s="1"/>
      <c r="G46" s="1">
        <v>2</v>
      </c>
      <c r="H46" s="1">
        <v>12</v>
      </c>
      <c r="I46" s="1"/>
      <c r="J46" s="1">
        <f t="shared" si="2"/>
        <v>14</v>
      </c>
      <c r="P46" s="4" t="s">
        <v>105</v>
      </c>
      <c r="Q46" s="1"/>
      <c r="R46" s="1">
        <v>3</v>
      </c>
      <c r="S46" s="1"/>
      <c r="T46" s="1"/>
      <c r="U46" s="1"/>
      <c r="V46" s="1"/>
      <c r="W46" s="1">
        <f t="shared" si="3"/>
        <v>3</v>
      </c>
    </row>
    <row r="47" spans="1:23" x14ac:dyDescent="0.25">
      <c r="A47" s="4" t="s">
        <v>0</v>
      </c>
      <c r="B47" s="1">
        <v>1</v>
      </c>
      <c r="C47" s="1"/>
      <c r="D47" s="1"/>
      <c r="E47" s="1"/>
      <c r="F47" s="1"/>
      <c r="G47" s="1">
        <v>4</v>
      </c>
      <c r="H47" s="1">
        <v>9</v>
      </c>
      <c r="I47" s="1"/>
      <c r="J47" s="1">
        <f t="shared" si="2"/>
        <v>14</v>
      </c>
      <c r="P47" s="4" t="s">
        <v>39</v>
      </c>
      <c r="Q47" s="1">
        <v>1</v>
      </c>
      <c r="R47" s="1"/>
      <c r="S47" s="1"/>
      <c r="T47" s="1">
        <v>2</v>
      </c>
      <c r="U47" s="1"/>
      <c r="V47" s="1"/>
      <c r="W47" s="1">
        <f t="shared" si="3"/>
        <v>3</v>
      </c>
    </row>
    <row r="48" spans="1:23" x14ac:dyDescent="0.25">
      <c r="A48" s="4" t="s">
        <v>94</v>
      </c>
      <c r="B48" s="1"/>
      <c r="C48" s="1"/>
      <c r="D48" s="1"/>
      <c r="E48" s="1"/>
      <c r="F48" s="1"/>
      <c r="G48" s="1">
        <v>5</v>
      </c>
      <c r="H48" s="1">
        <v>9</v>
      </c>
      <c r="I48" s="1"/>
      <c r="J48" s="1">
        <f t="shared" si="2"/>
        <v>14</v>
      </c>
      <c r="P48" s="4" t="s">
        <v>82</v>
      </c>
      <c r="Q48" s="1">
        <v>2</v>
      </c>
      <c r="R48" s="1">
        <v>1</v>
      </c>
      <c r="S48" s="1"/>
      <c r="T48" s="1"/>
      <c r="U48" s="1"/>
      <c r="V48" s="1"/>
      <c r="W48" s="1">
        <f t="shared" si="3"/>
        <v>3</v>
      </c>
    </row>
    <row r="49" spans="1:23" x14ac:dyDescent="0.25">
      <c r="A49" s="4" t="s">
        <v>49</v>
      </c>
      <c r="B49" s="1"/>
      <c r="C49" s="1"/>
      <c r="D49" s="1"/>
      <c r="E49" s="1"/>
      <c r="F49" s="1">
        <v>3</v>
      </c>
      <c r="G49" s="1">
        <v>3</v>
      </c>
      <c r="H49" s="1">
        <v>7</v>
      </c>
      <c r="I49" s="1"/>
      <c r="J49" s="1">
        <f t="shared" si="2"/>
        <v>13</v>
      </c>
      <c r="P49" s="4" t="s">
        <v>110</v>
      </c>
      <c r="Q49" s="1">
        <v>1</v>
      </c>
      <c r="R49" s="1">
        <v>2</v>
      </c>
      <c r="S49" s="1"/>
      <c r="T49" s="1"/>
      <c r="U49" s="1"/>
      <c r="V49" s="1"/>
      <c r="W49" s="1">
        <f t="shared" si="3"/>
        <v>3</v>
      </c>
    </row>
    <row r="50" spans="1:23" x14ac:dyDescent="0.25">
      <c r="A50" s="4" t="s">
        <v>96</v>
      </c>
      <c r="B50" s="1"/>
      <c r="C50" s="1"/>
      <c r="D50" s="1"/>
      <c r="E50" s="1"/>
      <c r="F50" s="1"/>
      <c r="G50" s="1">
        <v>3</v>
      </c>
      <c r="H50" s="1">
        <v>10</v>
      </c>
      <c r="I50" s="1"/>
      <c r="J50" s="1">
        <f t="shared" si="2"/>
        <v>13</v>
      </c>
      <c r="P50" s="4" t="s">
        <v>34</v>
      </c>
      <c r="Q50" s="1">
        <v>1</v>
      </c>
      <c r="R50" s="1">
        <v>1</v>
      </c>
      <c r="S50" s="1"/>
      <c r="T50" s="1"/>
      <c r="U50" s="1">
        <v>1</v>
      </c>
      <c r="V50" s="1"/>
      <c r="W50" s="1">
        <f t="shared" si="3"/>
        <v>3</v>
      </c>
    </row>
    <row r="51" spans="1:23" x14ac:dyDescent="0.25">
      <c r="A51" s="4" t="s">
        <v>50</v>
      </c>
      <c r="B51" s="1"/>
      <c r="C51" s="1"/>
      <c r="D51" s="1"/>
      <c r="E51" s="1"/>
      <c r="F51" s="1">
        <v>1</v>
      </c>
      <c r="G51" s="1">
        <v>4</v>
      </c>
      <c r="H51" s="1">
        <v>8</v>
      </c>
      <c r="I51" s="1"/>
      <c r="J51" s="1">
        <f t="shared" si="2"/>
        <v>13</v>
      </c>
      <c r="P51" s="4" t="s">
        <v>21</v>
      </c>
      <c r="Q51" s="1">
        <v>2</v>
      </c>
      <c r="R51" s="1">
        <v>1</v>
      </c>
      <c r="S51" s="1"/>
      <c r="T51" s="1"/>
      <c r="U51" s="1"/>
      <c r="V51" s="1"/>
      <c r="W51" s="1">
        <f t="shared" si="3"/>
        <v>3</v>
      </c>
    </row>
    <row r="52" spans="1:23" x14ac:dyDescent="0.25">
      <c r="A52" s="4" t="s">
        <v>101</v>
      </c>
      <c r="B52" s="1"/>
      <c r="C52" s="1"/>
      <c r="D52" s="1"/>
      <c r="E52" s="1"/>
      <c r="F52" s="1"/>
      <c r="G52" s="1"/>
      <c r="H52" s="1">
        <v>13</v>
      </c>
      <c r="I52" s="1"/>
      <c r="J52" s="1">
        <f t="shared" si="2"/>
        <v>13</v>
      </c>
      <c r="P52" s="4" t="s">
        <v>98</v>
      </c>
      <c r="Q52" s="1">
        <v>1</v>
      </c>
      <c r="R52" s="1">
        <v>1</v>
      </c>
      <c r="S52" s="1"/>
      <c r="T52" s="1"/>
      <c r="U52" s="1"/>
      <c r="V52" s="1"/>
      <c r="W52" s="1">
        <f t="shared" si="3"/>
        <v>2</v>
      </c>
    </row>
    <row r="53" spans="1:23" x14ac:dyDescent="0.25">
      <c r="A53" s="4" t="s">
        <v>43</v>
      </c>
      <c r="B53" s="1"/>
      <c r="C53" s="1"/>
      <c r="D53" s="1"/>
      <c r="E53" s="1"/>
      <c r="F53" s="1">
        <v>2</v>
      </c>
      <c r="G53" s="1">
        <v>1</v>
      </c>
      <c r="H53" s="1">
        <v>10</v>
      </c>
      <c r="I53" s="1"/>
      <c r="J53" s="1">
        <f t="shared" si="2"/>
        <v>13</v>
      </c>
      <c r="P53" s="4" t="s">
        <v>111</v>
      </c>
      <c r="Q53" s="1">
        <v>1</v>
      </c>
      <c r="R53" s="1"/>
      <c r="S53" s="1">
        <v>1</v>
      </c>
      <c r="T53" s="1"/>
      <c r="U53" s="1"/>
      <c r="V53" s="1"/>
      <c r="W53" s="1">
        <f t="shared" si="3"/>
        <v>2</v>
      </c>
    </row>
    <row r="54" spans="1:23" x14ac:dyDescent="0.25">
      <c r="A54" s="4" t="s">
        <v>41</v>
      </c>
      <c r="B54" s="1"/>
      <c r="C54" s="1"/>
      <c r="D54" s="1"/>
      <c r="E54" s="1"/>
      <c r="F54" s="1">
        <v>1</v>
      </c>
      <c r="G54" s="1">
        <v>4</v>
      </c>
      <c r="H54" s="1">
        <v>7</v>
      </c>
      <c r="I54" s="1"/>
      <c r="J54" s="1">
        <f t="shared" si="2"/>
        <v>12</v>
      </c>
      <c r="P54" s="4" t="s">
        <v>52</v>
      </c>
      <c r="Q54" s="1">
        <v>2</v>
      </c>
      <c r="R54" s="1"/>
      <c r="S54" s="1"/>
      <c r="T54" s="1"/>
      <c r="U54" s="1"/>
      <c r="V54" s="1"/>
      <c r="W54" s="1">
        <f t="shared" si="3"/>
        <v>2</v>
      </c>
    </row>
    <row r="55" spans="1:23" x14ac:dyDescent="0.25">
      <c r="A55" s="4" t="s">
        <v>24</v>
      </c>
      <c r="B55" s="1"/>
      <c r="C55" s="1"/>
      <c r="D55" s="1"/>
      <c r="E55" s="1"/>
      <c r="F55" s="1">
        <v>1</v>
      </c>
      <c r="G55" s="1">
        <v>2</v>
      </c>
      <c r="H55" s="1">
        <v>9</v>
      </c>
      <c r="I55" s="1"/>
      <c r="J55" s="1">
        <f t="shared" si="2"/>
        <v>12</v>
      </c>
      <c r="P55" s="4" t="s">
        <v>27</v>
      </c>
      <c r="Q55" s="1">
        <v>2</v>
      </c>
      <c r="R55" s="1"/>
      <c r="S55" s="1"/>
      <c r="T55" s="1"/>
      <c r="U55" s="1"/>
      <c r="V55" s="1"/>
      <c r="W55" s="1">
        <f t="shared" si="3"/>
        <v>2</v>
      </c>
    </row>
    <row r="56" spans="1:23" x14ac:dyDescent="0.25">
      <c r="A56" s="4" t="s">
        <v>21</v>
      </c>
      <c r="B56" s="1"/>
      <c r="C56" s="1"/>
      <c r="D56" s="1"/>
      <c r="E56" s="1">
        <v>1</v>
      </c>
      <c r="F56" s="1">
        <v>1</v>
      </c>
      <c r="G56" s="1">
        <v>5</v>
      </c>
      <c r="H56" s="1">
        <v>5</v>
      </c>
      <c r="I56" s="1"/>
      <c r="J56" s="1">
        <f t="shared" si="2"/>
        <v>12</v>
      </c>
      <c r="P56" s="4" t="s">
        <v>93</v>
      </c>
      <c r="Q56" s="1">
        <v>2</v>
      </c>
      <c r="R56" s="1"/>
      <c r="S56" s="1"/>
      <c r="T56" s="1"/>
      <c r="U56" s="1"/>
      <c r="V56" s="1"/>
      <c r="W56" s="1">
        <f t="shared" si="3"/>
        <v>2</v>
      </c>
    </row>
    <row r="57" spans="1:23" x14ac:dyDescent="0.25">
      <c r="A57" s="4" t="s">
        <v>91</v>
      </c>
      <c r="B57" s="1"/>
      <c r="C57" s="1"/>
      <c r="D57" s="1"/>
      <c r="E57" s="1"/>
      <c r="F57" s="1"/>
      <c r="G57" s="1">
        <v>2</v>
      </c>
      <c r="H57" s="1">
        <v>9</v>
      </c>
      <c r="I57" s="1"/>
      <c r="J57" s="1">
        <f t="shared" si="2"/>
        <v>11</v>
      </c>
      <c r="P57" s="4" t="s">
        <v>102</v>
      </c>
      <c r="Q57" s="1">
        <v>2</v>
      </c>
      <c r="R57" s="1"/>
      <c r="S57" s="1"/>
      <c r="T57" s="1"/>
      <c r="U57" s="1"/>
      <c r="V57" s="1"/>
      <c r="W57" s="1">
        <f t="shared" si="3"/>
        <v>2</v>
      </c>
    </row>
    <row r="58" spans="1:23" x14ac:dyDescent="0.25">
      <c r="A58" s="4" t="s">
        <v>44</v>
      </c>
      <c r="B58" s="1"/>
      <c r="C58" s="1"/>
      <c r="D58" s="1"/>
      <c r="E58" s="1"/>
      <c r="F58" s="1">
        <v>1</v>
      </c>
      <c r="G58" s="1">
        <v>5</v>
      </c>
      <c r="H58" s="1">
        <v>5</v>
      </c>
      <c r="I58" s="1"/>
      <c r="J58" s="1">
        <f t="shared" si="2"/>
        <v>11</v>
      </c>
      <c r="P58" s="4" t="s">
        <v>112</v>
      </c>
      <c r="Q58" s="1"/>
      <c r="R58" s="1">
        <v>1</v>
      </c>
      <c r="S58" s="1">
        <v>1</v>
      </c>
      <c r="T58" s="1"/>
      <c r="U58" s="1"/>
      <c r="V58" s="1"/>
      <c r="W58" s="1">
        <f t="shared" si="3"/>
        <v>2</v>
      </c>
    </row>
    <row r="59" spans="1:23" x14ac:dyDescent="0.25">
      <c r="A59" s="4" t="s">
        <v>47</v>
      </c>
      <c r="B59" s="1"/>
      <c r="C59" s="1"/>
      <c r="D59" s="1"/>
      <c r="E59" s="1"/>
      <c r="F59" s="1">
        <v>2</v>
      </c>
      <c r="G59" s="1">
        <v>1</v>
      </c>
      <c r="H59" s="1">
        <v>8</v>
      </c>
      <c r="I59" s="1"/>
      <c r="J59" s="1">
        <f t="shared" si="2"/>
        <v>11</v>
      </c>
      <c r="P59" s="4" t="s">
        <v>84</v>
      </c>
      <c r="Q59" s="1">
        <v>2</v>
      </c>
      <c r="R59" s="1"/>
      <c r="S59" s="1"/>
      <c r="T59" s="1"/>
      <c r="U59" s="1"/>
      <c r="V59" s="1"/>
      <c r="W59" s="1">
        <f t="shared" si="3"/>
        <v>2</v>
      </c>
    </row>
    <row r="60" spans="1:23" x14ac:dyDescent="0.25">
      <c r="A60" s="4" t="s">
        <v>26</v>
      </c>
      <c r="B60" s="1"/>
      <c r="C60" s="1"/>
      <c r="D60" s="1"/>
      <c r="E60" s="1"/>
      <c r="F60" s="1">
        <v>1</v>
      </c>
      <c r="G60" s="1">
        <v>3</v>
      </c>
      <c r="H60" s="1">
        <v>7</v>
      </c>
      <c r="I60" s="1"/>
      <c r="J60" s="1">
        <f t="shared" si="2"/>
        <v>11</v>
      </c>
      <c r="P60" s="4" t="s">
        <v>74</v>
      </c>
      <c r="Q60" s="1">
        <v>2</v>
      </c>
      <c r="R60" s="1"/>
      <c r="S60" s="1"/>
      <c r="T60" s="1"/>
      <c r="U60" s="1"/>
      <c r="V60" s="1"/>
      <c r="W60" s="1">
        <f t="shared" si="3"/>
        <v>2</v>
      </c>
    </row>
    <row r="61" spans="1:23" x14ac:dyDescent="0.25">
      <c r="A61" s="4" t="s">
        <v>29</v>
      </c>
      <c r="B61" s="1"/>
      <c r="C61" s="1"/>
      <c r="D61" s="1"/>
      <c r="E61" s="1"/>
      <c r="F61" s="1">
        <v>3</v>
      </c>
      <c r="G61" s="1">
        <v>1</v>
      </c>
      <c r="H61" s="1">
        <v>7</v>
      </c>
      <c r="I61" s="1"/>
      <c r="J61" s="1">
        <f t="shared" si="2"/>
        <v>11</v>
      </c>
      <c r="P61" s="4" t="s">
        <v>80</v>
      </c>
      <c r="Q61" s="1">
        <v>1</v>
      </c>
      <c r="R61" s="1">
        <v>1</v>
      </c>
      <c r="S61" s="1"/>
      <c r="T61" s="1"/>
      <c r="U61" s="1"/>
      <c r="V61" s="1"/>
      <c r="W61" s="1">
        <f t="shared" si="3"/>
        <v>2</v>
      </c>
    </row>
    <row r="62" spans="1:23" x14ac:dyDescent="0.25">
      <c r="A62" s="4" t="s">
        <v>72</v>
      </c>
      <c r="B62" s="1"/>
      <c r="C62" s="1"/>
      <c r="D62" s="1"/>
      <c r="E62" s="1"/>
      <c r="F62" s="1"/>
      <c r="G62" s="1">
        <v>2</v>
      </c>
      <c r="H62" s="1">
        <v>9</v>
      </c>
      <c r="I62" s="1"/>
      <c r="J62" s="1">
        <f t="shared" si="2"/>
        <v>11</v>
      </c>
      <c r="P62" s="4" t="s">
        <v>35</v>
      </c>
      <c r="Q62" s="1"/>
      <c r="R62" s="1">
        <v>1</v>
      </c>
      <c r="S62" s="1"/>
      <c r="T62" s="1">
        <v>1</v>
      </c>
      <c r="U62" s="1"/>
      <c r="V62" s="1"/>
      <c r="W62" s="1">
        <f t="shared" si="3"/>
        <v>2</v>
      </c>
    </row>
    <row r="63" spans="1:23" x14ac:dyDescent="0.25">
      <c r="A63" s="4" t="s">
        <v>54</v>
      </c>
      <c r="B63" s="1"/>
      <c r="C63" s="1"/>
      <c r="D63" s="1"/>
      <c r="E63" s="1"/>
      <c r="F63" s="1">
        <v>1</v>
      </c>
      <c r="G63" s="1">
        <v>3</v>
      </c>
      <c r="H63" s="1">
        <v>7</v>
      </c>
      <c r="I63" s="1"/>
      <c r="J63" s="1">
        <f t="shared" si="2"/>
        <v>11</v>
      </c>
      <c r="P63" s="4" t="s">
        <v>57</v>
      </c>
      <c r="Q63" s="1">
        <v>1</v>
      </c>
      <c r="R63" s="1">
        <v>1</v>
      </c>
      <c r="S63" s="1"/>
      <c r="T63" s="1"/>
      <c r="U63" s="1"/>
      <c r="V63" s="1"/>
      <c r="W63" s="1">
        <f t="shared" si="3"/>
        <v>2</v>
      </c>
    </row>
    <row r="64" spans="1:23" x14ac:dyDescent="0.25">
      <c r="A64" s="4" t="s">
        <v>23</v>
      </c>
      <c r="B64" s="1"/>
      <c r="C64" s="1"/>
      <c r="D64" s="1"/>
      <c r="E64" s="1"/>
      <c r="F64" s="1">
        <v>2</v>
      </c>
      <c r="G64" s="1">
        <v>2</v>
      </c>
      <c r="H64" s="1">
        <v>7</v>
      </c>
      <c r="I64" s="1"/>
      <c r="J64" s="1">
        <f t="shared" si="2"/>
        <v>11</v>
      </c>
      <c r="P64" s="4" t="s">
        <v>41</v>
      </c>
      <c r="Q64" s="1">
        <v>2</v>
      </c>
      <c r="R64" s="1"/>
      <c r="S64" s="1"/>
      <c r="T64" s="1"/>
      <c r="U64" s="1"/>
      <c r="V64" s="1"/>
      <c r="W64" s="1">
        <f t="shared" si="3"/>
        <v>2</v>
      </c>
    </row>
    <row r="65" spans="1:23" x14ac:dyDescent="0.25">
      <c r="A65" s="4" t="s">
        <v>56</v>
      </c>
      <c r="B65" s="1"/>
      <c r="C65" s="1"/>
      <c r="D65" s="1"/>
      <c r="E65" s="1"/>
      <c r="F65" s="1">
        <v>2</v>
      </c>
      <c r="G65" s="1">
        <v>2</v>
      </c>
      <c r="H65" s="1">
        <v>6</v>
      </c>
      <c r="I65" s="1"/>
      <c r="J65" s="1">
        <f t="shared" si="2"/>
        <v>10</v>
      </c>
      <c r="P65" s="4" t="s">
        <v>77</v>
      </c>
      <c r="Q65" s="1">
        <v>1</v>
      </c>
      <c r="R65" s="1">
        <v>1</v>
      </c>
      <c r="S65" s="1"/>
      <c r="T65" s="1"/>
      <c r="U65" s="1"/>
      <c r="V65" s="1"/>
      <c r="W65" s="1">
        <f t="shared" si="3"/>
        <v>2</v>
      </c>
    </row>
    <row r="66" spans="1:23" x14ac:dyDescent="0.25">
      <c r="A66" s="4" t="s">
        <v>32</v>
      </c>
      <c r="B66" s="1"/>
      <c r="C66" s="1"/>
      <c r="D66" s="1"/>
      <c r="E66" s="1"/>
      <c r="F66" s="1">
        <v>1</v>
      </c>
      <c r="G66" s="1">
        <v>5</v>
      </c>
      <c r="H66" s="1">
        <v>4</v>
      </c>
      <c r="I66" s="1"/>
      <c r="J66" s="1">
        <f t="shared" si="2"/>
        <v>10</v>
      </c>
      <c r="P66" s="4" t="s">
        <v>114</v>
      </c>
      <c r="Q66" s="1"/>
      <c r="R66" s="1">
        <v>1</v>
      </c>
      <c r="S66" s="1"/>
      <c r="T66" s="1"/>
      <c r="U66" s="1"/>
      <c r="V66" s="1"/>
      <c r="W66" s="1">
        <f t="shared" si="3"/>
        <v>1</v>
      </c>
    </row>
    <row r="67" spans="1:23" x14ac:dyDescent="0.25">
      <c r="A67" s="4" t="s">
        <v>74</v>
      </c>
      <c r="B67" s="1"/>
      <c r="C67" s="1"/>
      <c r="D67" s="1"/>
      <c r="E67" s="1"/>
      <c r="F67" s="1"/>
      <c r="G67" s="1">
        <v>1</v>
      </c>
      <c r="H67" s="1">
        <v>9</v>
      </c>
      <c r="I67" s="1"/>
      <c r="J67" s="1">
        <f t="shared" si="2"/>
        <v>10</v>
      </c>
      <c r="P67" s="4" t="s">
        <v>97</v>
      </c>
      <c r="Q67" s="1">
        <v>1</v>
      </c>
      <c r="R67" s="1"/>
      <c r="S67" s="1"/>
      <c r="T67" s="1"/>
      <c r="U67" s="1"/>
      <c r="V67" s="1"/>
      <c r="W67" s="1">
        <f t="shared" si="3"/>
        <v>1</v>
      </c>
    </row>
    <row r="68" spans="1:23" x14ac:dyDescent="0.25">
      <c r="A68" s="4" t="s">
        <v>58</v>
      </c>
      <c r="B68" s="1"/>
      <c r="C68" s="1"/>
      <c r="D68" s="1"/>
      <c r="E68" s="1"/>
      <c r="F68" s="1"/>
      <c r="G68" s="1">
        <v>2</v>
      </c>
      <c r="H68" s="1">
        <v>8</v>
      </c>
      <c r="I68" s="1"/>
      <c r="J68" s="1">
        <f t="shared" ref="J68:J99" si="4">SUM(B68:H68)</f>
        <v>10</v>
      </c>
      <c r="P68" s="4" t="s">
        <v>81</v>
      </c>
      <c r="Q68" s="1">
        <v>1</v>
      </c>
      <c r="R68" s="1"/>
      <c r="S68" s="1"/>
      <c r="T68" s="1"/>
      <c r="U68" s="1"/>
      <c r="V68" s="1"/>
      <c r="W68" s="1">
        <f t="shared" ref="W68:W85" si="5">SUM(Q68:V68)</f>
        <v>1</v>
      </c>
    </row>
    <row r="69" spans="1:23" x14ac:dyDescent="0.25">
      <c r="A69" s="4" t="s">
        <v>83</v>
      </c>
      <c r="B69" s="1"/>
      <c r="C69" s="1"/>
      <c r="D69" s="1"/>
      <c r="E69" s="1"/>
      <c r="F69" s="1"/>
      <c r="G69" s="1">
        <v>2</v>
      </c>
      <c r="H69" s="1">
        <v>8</v>
      </c>
      <c r="I69" s="1"/>
      <c r="J69" s="1">
        <f t="shared" si="4"/>
        <v>10</v>
      </c>
      <c r="P69" s="4" t="s">
        <v>89</v>
      </c>
      <c r="Q69" s="1"/>
      <c r="R69" s="1"/>
      <c r="S69" s="1">
        <v>1</v>
      </c>
      <c r="T69" s="1"/>
      <c r="U69" s="1"/>
      <c r="V69" s="1"/>
      <c r="W69" s="1">
        <f t="shared" si="5"/>
        <v>1</v>
      </c>
    </row>
    <row r="70" spans="1:23" x14ac:dyDescent="0.25">
      <c r="A70" s="4" t="s">
        <v>88</v>
      </c>
      <c r="B70" s="1"/>
      <c r="C70" s="1"/>
      <c r="D70" s="1"/>
      <c r="E70" s="1"/>
      <c r="F70" s="1"/>
      <c r="G70" s="1">
        <v>1</v>
      </c>
      <c r="H70" s="1">
        <v>8</v>
      </c>
      <c r="I70" s="1"/>
      <c r="J70" s="1">
        <f t="shared" si="4"/>
        <v>9</v>
      </c>
      <c r="P70" s="4" t="s">
        <v>49</v>
      </c>
      <c r="Q70" s="1"/>
      <c r="R70" s="1">
        <v>1</v>
      </c>
      <c r="S70" s="1"/>
      <c r="T70" s="1"/>
      <c r="U70" s="1"/>
      <c r="V70" s="1"/>
      <c r="W70" s="1">
        <f t="shared" si="5"/>
        <v>1</v>
      </c>
    </row>
    <row r="71" spans="1:23" x14ac:dyDescent="0.25">
      <c r="A71" s="4" t="s">
        <v>77</v>
      </c>
      <c r="B71" s="1"/>
      <c r="C71" s="1"/>
      <c r="D71" s="1"/>
      <c r="E71" s="1"/>
      <c r="F71" s="1"/>
      <c r="G71" s="1">
        <v>1</v>
      </c>
      <c r="H71" s="1">
        <v>8</v>
      </c>
      <c r="I71" s="1"/>
      <c r="J71" s="1">
        <f t="shared" si="4"/>
        <v>9</v>
      </c>
      <c r="P71" s="4" t="s">
        <v>54</v>
      </c>
      <c r="Q71" s="1"/>
      <c r="R71" s="1">
        <v>1</v>
      </c>
      <c r="S71" s="1"/>
      <c r="T71" s="1"/>
      <c r="U71" s="1"/>
      <c r="V71" s="1"/>
      <c r="W71" s="1">
        <f t="shared" si="5"/>
        <v>1</v>
      </c>
    </row>
    <row r="72" spans="1:23" x14ac:dyDescent="0.25">
      <c r="A72" s="4" t="s">
        <v>25</v>
      </c>
      <c r="B72" s="1"/>
      <c r="C72" s="1"/>
      <c r="D72" s="1"/>
      <c r="E72" s="1"/>
      <c r="F72" s="1">
        <v>1</v>
      </c>
      <c r="G72" s="1">
        <v>2</v>
      </c>
      <c r="H72" s="1">
        <v>6</v>
      </c>
      <c r="I72" s="1"/>
      <c r="J72" s="1">
        <f t="shared" si="4"/>
        <v>9</v>
      </c>
      <c r="P72" s="4" t="s">
        <v>62</v>
      </c>
      <c r="Q72" s="1">
        <v>1</v>
      </c>
      <c r="R72" s="1"/>
      <c r="S72" s="1"/>
      <c r="T72" s="1"/>
      <c r="U72" s="1"/>
      <c r="V72" s="1"/>
      <c r="W72" s="1">
        <f t="shared" si="5"/>
        <v>1</v>
      </c>
    </row>
    <row r="73" spans="1:23" x14ac:dyDescent="0.25">
      <c r="A73" s="4" t="s">
        <v>48</v>
      </c>
      <c r="B73" s="1"/>
      <c r="C73" s="1"/>
      <c r="D73" s="1"/>
      <c r="E73" s="1"/>
      <c r="F73" s="1">
        <v>1</v>
      </c>
      <c r="G73" s="1">
        <v>2</v>
      </c>
      <c r="H73" s="1">
        <v>5</v>
      </c>
      <c r="I73" s="1"/>
      <c r="J73" s="1">
        <f t="shared" si="4"/>
        <v>8</v>
      </c>
      <c r="P73" s="4" t="s">
        <v>103</v>
      </c>
      <c r="Q73" s="1"/>
      <c r="R73" s="1">
        <v>1</v>
      </c>
      <c r="S73" s="1"/>
      <c r="T73" s="1"/>
      <c r="U73" s="1"/>
      <c r="V73" s="1"/>
      <c r="W73" s="1">
        <f t="shared" si="5"/>
        <v>1</v>
      </c>
    </row>
    <row r="74" spans="1:23" x14ac:dyDescent="0.25">
      <c r="A74" s="4" t="s">
        <v>18</v>
      </c>
      <c r="B74" s="1"/>
      <c r="C74" s="1"/>
      <c r="D74" s="1"/>
      <c r="E74" s="1">
        <v>1</v>
      </c>
      <c r="F74" s="1">
        <v>1</v>
      </c>
      <c r="G74" s="1">
        <v>1</v>
      </c>
      <c r="H74" s="1">
        <v>5</v>
      </c>
      <c r="I74" s="1"/>
      <c r="J74" s="1">
        <f t="shared" si="4"/>
        <v>8</v>
      </c>
      <c r="P74" s="4" t="s">
        <v>122</v>
      </c>
      <c r="Q74" s="1">
        <v>1</v>
      </c>
      <c r="R74" s="1"/>
      <c r="S74" s="1"/>
      <c r="T74" s="1"/>
      <c r="U74" s="1"/>
      <c r="V74" s="1"/>
      <c r="W74" s="1">
        <f t="shared" si="5"/>
        <v>1</v>
      </c>
    </row>
    <row r="75" spans="1:23" x14ac:dyDescent="0.25">
      <c r="A75" s="4" t="s">
        <v>38</v>
      </c>
      <c r="B75" s="1"/>
      <c r="C75" s="1"/>
      <c r="D75" s="1"/>
      <c r="E75" s="1"/>
      <c r="F75" s="1">
        <v>2</v>
      </c>
      <c r="G75" s="1">
        <v>1</v>
      </c>
      <c r="H75" s="1">
        <v>5</v>
      </c>
      <c r="I75" s="1"/>
      <c r="J75" s="1">
        <f t="shared" si="4"/>
        <v>8</v>
      </c>
      <c r="P75" s="4" t="s">
        <v>85</v>
      </c>
      <c r="Q75" s="1">
        <v>1</v>
      </c>
      <c r="R75" s="1"/>
      <c r="S75" s="1"/>
      <c r="T75" s="1"/>
      <c r="U75" s="1"/>
      <c r="V75" s="1"/>
      <c r="W75" s="1">
        <f t="shared" si="5"/>
        <v>1</v>
      </c>
    </row>
    <row r="76" spans="1:23" x14ac:dyDescent="0.25">
      <c r="A76" s="4" t="s">
        <v>20</v>
      </c>
      <c r="B76" s="1"/>
      <c r="C76" s="1"/>
      <c r="D76" s="1"/>
      <c r="E76" s="1">
        <v>1</v>
      </c>
      <c r="F76" s="1">
        <v>2</v>
      </c>
      <c r="G76" s="1">
        <v>2</v>
      </c>
      <c r="H76" s="1">
        <v>3</v>
      </c>
      <c r="I76" s="1"/>
      <c r="J76" s="1">
        <f t="shared" si="4"/>
        <v>8</v>
      </c>
      <c r="P76" s="4" t="s">
        <v>55</v>
      </c>
      <c r="Q76" s="1">
        <v>1</v>
      </c>
      <c r="R76" s="1"/>
      <c r="S76" s="1"/>
      <c r="T76" s="1"/>
      <c r="U76" s="1"/>
      <c r="V76" s="1"/>
      <c r="W76" s="1">
        <f t="shared" si="5"/>
        <v>1</v>
      </c>
    </row>
    <row r="77" spans="1:23" x14ac:dyDescent="0.25">
      <c r="A77" s="4" t="s">
        <v>52</v>
      </c>
      <c r="B77" s="1"/>
      <c r="C77" s="1"/>
      <c r="D77" s="1"/>
      <c r="E77" s="1"/>
      <c r="F77" s="1">
        <v>2</v>
      </c>
      <c r="G77" s="1">
        <v>1</v>
      </c>
      <c r="H77" s="1">
        <v>4</v>
      </c>
      <c r="I77" s="1"/>
      <c r="J77" s="1">
        <f t="shared" si="4"/>
        <v>7</v>
      </c>
      <c r="P77" s="4" t="s">
        <v>99</v>
      </c>
      <c r="Q77" s="1">
        <v>1</v>
      </c>
      <c r="R77" s="1"/>
      <c r="S77" s="1"/>
      <c r="T77" s="1"/>
      <c r="U77" s="1"/>
      <c r="V77" s="1"/>
      <c r="W77" s="1">
        <f t="shared" si="5"/>
        <v>1</v>
      </c>
    </row>
    <row r="78" spans="1:23" x14ac:dyDescent="0.25">
      <c r="A78" s="4" t="s">
        <v>84</v>
      </c>
      <c r="B78" s="1"/>
      <c r="C78" s="1"/>
      <c r="D78" s="1"/>
      <c r="E78" s="1"/>
      <c r="F78" s="1"/>
      <c r="G78" s="1">
        <v>3</v>
      </c>
      <c r="H78" s="1">
        <v>4</v>
      </c>
      <c r="I78" s="1"/>
      <c r="J78" s="1">
        <f t="shared" si="4"/>
        <v>7</v>
      </c>
      <c r="P78" s="4" t="s">
        <v>72</v>
      </c>
      <c r="Q78" s="1"/>
      <c r="R78" s="1">
        <v>1</v>
      </c>
      <c r="S78" s="1"/>
      <c r="T78" s="1"/>
      <c r="U78" s="1"/>
      <c r="V78" s="1"/>
      <c r="W78" s="1">
        <f t="shared" si="5"/>
        <v>1</v>
      </c>
    </row>
    <row r="79" spans="1:23" x14ac:dyDescent="0.25">
      <c r="A79" s="4" t="s">
        <v>85</v>
      </c>
      <c r="B79" s="1"/>
      <c r="C79" s="1"/>
      <c r="D79" s="1"/>
      <c r="E79" s="1"/>
      <c r="F79" s="1"/>
      <c r="G79" s="1">
        <v>3</v>
      </c>
      <c r="H79" s="1">
        <v>4</v>
      </c>
      <c r="I79" s="1"/>
      <c r="J79" s="1">
        <f t="shared" si="4"/>
        <v>7</v>
      </c>
      <c r="P79" s="4" t="s">
        <v>59</v>
      </c>
      <c r="Q79" s="1">
        <v>1</v>
      </c>
      <c r="R79" s="1"/>
      <c r="S79" s="1"/>
      <c r="T79" s="1"/>
      <c r="U79" s="1"/>
      <c r="V79" s="1"/>
      <c r="W79" s="1">
        <f t="shared" si="5"/>
        <v>1</v>
      </c>
    </row>
    <row r="80" spans="1:23" x14ac:dyDescent="0.25">
      <c r="A80" s="4" t="s">
        <v>114</v>
      </c>
      <c r="B80" s="1"/>
      <c r="C80" s="1"/>
      <c r="D80" s="1"/>
      <c r="E80" s="1"/>
      <c r="F80" s="1"/>
      <c r="G80" s="1"/>
      <c r="H80" s="1">
        <v>7</v>
      </c>
      <c r="I80" s="1"/>
      <c r="J80" s="1">
        <f t="shared" si="4"/>
        <v>7</v>
      </c>
      <c r="P80" s="4" t="s">
        <v>75</v>
      </c>
      <c r="Q80" s="1">
        <v>1</v>
      </c>
      <c r="R80" s="1"/>
      <c r="S80" s="1"/>
      <c r="T80" s="1"/>
      <c r="U80" s="1"/>
      <c r="V80" s="1"/>
      <c r="W80" s="1">
        <f t="shared" si="5"/>
        <v>1</v>
      </c>
    </row>
    <row r="81" spans="1:23" x14ac:dyDescent="0.25">
      <c r="A81" s="4" t="s">
        <v>15</v>
      </c>
      <c r="B81" s="1"/>
      <c r="C81" s="1"/>
      <c r="D81" s="1"/>
      <c r="E81" s="1">
        <v>1</v>
      </c>
      <c r="F81" s="1"/>
      <c r="G81" s="1"/>
      <c r="H81" s="1">
        <v>6</v>
      </c>
      <c r="I81" s="1"/>
      <c r="J81" s="1">
        <f t="shared" si="4"/>
        <v>7</v>
      </c>
      <c r="P81" s="4" t="s">
        <v>115</v>
      </c>
      <c r="Q81" s="1"/>
      <c r="R81" s="1">
        <v>1</v>
      </c>
      <c r="S81" s="1"/>
      <c r="T81" s="1"/>
      <c r="U81" s="1"/>
      <c r="V81" s="1"/>
      <c r="W81" s="1">
        <f t="shared" si="5"/>
        <v>1</v>
      </c>
    </row>
    <row r="82" spans="1:23" x14ac:dyDescent="0.25">
      <c r="A82" s="4" t="s">
        <v>13</v>
      </c>
      <c r="B82" s="1"/>
      <c r="C82" s="1"/>
      <c r="D82" s="1"/>
      <c r="E82" s="1">
        <v>1</v>
      </c>
      <c r="F82" s="1"/>
      <c r="G82" s="1">
        <v>2</v>
      </c>
      <c r="H82" s="1">
        <v>4</v>
      </c>
      <c r="I82" s="1"/>
      <c r="J82" s="1">
        <f t="shared" si="4"/>
        <v>7</v>
      </c>
      <c r="P82" s="4" t="s">
        <v>17</v>
      </c>
      <c r="Q82" s="1">
        <v>1</v>
      </c>
      <c r="R82" s="1"/>
      <c r="S82" s="1"/>
      <c r="T82" s="1"/>
      <c r="U82" s="1"/>
      <c r="V82" s="1"/>
      <c r="W82" s="1">
        <f t="shared" si="5"/>
        <v>1</v>
      </c>
    </row>
    <row r="83" spans="1:23" x14ac:dyDescent="0.25">
      <c r="A83" s="4" t="s">
        <v>100</v>
      </c>
      <c r="B83" s="1"/>
      <c r="C83" s="1"/>
      <c r="D83" s="1"/>
      <c r="E83" s="1"/>
      <c r="F83" s="1"/>
      <c r="G83" s="1"/>
      <c r="H83" s="1">
        <v>7</v>
      </c>
      <c r="I83" s="1"/>
      <c r="J83" s="1">
        <f t="shared" si="4"/>
        <v>7</v>
      </c>
      <c r="P83" s="4" t="s">
        <v>23</v>
      </c>
      <c r="Q83" s="1">
        <v>1</v>
      </c>
      <c r="R83" s="1"/>
      <c r="S83" s="1"/>
      <c r="T83" s="1"/>
      <c r="U83" s="1"/>
      <c r="V83" s="1"/>
      <c r="W83" s="1">
        <f t="shared" si="5"/>
        <v>1</v>
      </c>
    </row>
    <row r="84" spans="1:23" x14ac:dyDescent="0.25">
      <c r="A84" s="4" t="s">
        <v>22</v>
      </c>
      <c r="B84" s="1"/>
      <c r="C84" s="1"/>
      <c r="D84" s="1"/>
      <c r="E84" s="1"/>
      <c r="F84" s="1">
        <v>2</v>
      </c>
      <c r="G84" s="1">
        <v>2</v>
      </c>
      <c r="H84" s="1">
        <v>2</v>
      </c>
      <c r="I84" s="1"/>
      <c r="J84" s="1">
        <f t="shared" si="4"/>
        <v>6</v>
      </c>
      <c r="P84" s="4" t="s">
        <v>24</v>
      </c>
      <c r="Q84" s="1">
        <v>1</v>
      </c>
      <c r="R84" s="1"/>
      <c r="S84" s="1"/>
      <c r="T84" s="1"/>
      <c r="U84" s="1"/>
      <c r="V84" s="1"/>
      <c r="W84" s="1">
        <f t="shared" si="5"/>
        <v>1</v>
      </c>
    </row>
    <row r="85" spans="1:23" x14ac:dyDescent="0.25">
      <c r="A85" s="4" t="s">
        <v>117</v>
      </c>
      <c r="B85" s="1"/>
      <c r="C85" s="1"/>
      <c r="D85" s="1"/>
      <c r="E85" s="1"/>
      <c r="F85" s="1"/>
      <c r="G85" s="1"/>
      <c r="H85" s="1">
        <v>6</v>
      </c>
      <c r="I85" s="1"/>
      <c r="J85" s="1">
        <f t="shared" si="4"/>
        <v>6</v>
      </c>
      <c r="P85" s="4" t="s">
        <v>16</v>
      </c>
      <c r="Q85" s="1"/>
      <c r="R85" s="1">
        <v>1</v>
      </c>
      <c r="S85" s="1"/>
      <c r="T85" s="1"/>
      <c r="U85" s="1"/>
      <c r="V85" s="1"/>
      <c r="W85" s="1">
        <f t="shared" si="5"/>
        <v>1</v>
      </c>
    </row>
    <row r="86" spans="1:23" x14ac:dyDescent="0.25">
      <c r="A86" s="4" t="s">
        <v>57</v>
      </c>
      <c r="B86" s="1"/>
      <c r="C86" s="1"/>
      <c r="D86" s="1"/>
      <c r="E86" s="1"/>
      <c r="F86" s="1"/>
      <c r="G86" s="1">
        <v>1</v>
      </c>
      <c r="H86" s="1">
        <v>5</v>
      </c>
      <c r="I86" s="1"/>
      <c r="J86" s="1">
        <f t="shared" si="4"/>
        <v>6</v>
      </c>
      <c r="P86" s="4"/>
      <c r="Q86" s="1"/>
      <c r="R86" s="1"/>
      <c r="S86" s="1"/>
      <c r="T86" s="1"/>
      <c r="U86" s="1"/>
      <c r="V86" s="1"/>
      <c r="W86" s="1"/>
    </row>
    <row r="87" spans="1:23" x14ac:dyDescent="0.25">
      <c r="A87" s="4" t="s">
        <v>86</v>
      </c>
      <c r="B87" s="1"/>
      <c r="C87" s="1"/>
      <c r="D87" s="1"/>
      <c r="E87" s="1"/>
      <c r="F87" s="1"/>
      <c r="G87" s="1">
        <v>1</v>
      </c>
      <c r="H87" s="1">
        <v>5</v>
      </c>
      <c r="I87" s="1"/>
      <c r="J87" s="1">
        <f t="shared" si="4"/>
        <v>6</v>
      </c>
      <c r="P87" s="4"/>
      <c r="Q87" s="1"/>
      <c r="R87" s="1"/>
      <c r="S87" s="1"/>
      <c r="T87" s="1"/>
      <c r="U87" s="1"/>
      <c r="V87" s="1"/>
      <c r="W87" s="1"/>
    </row>
    <row r="88" spans="1:23" x14ac:dyDescent="0.25">
      <c r="A88" s="4" t="s">
        <v>81</v>
      </c>
      <c r="B88" s="1"/>
      <c r="C88" s="1"/>
      <c r="D88" s="1"/>
      <c r="E88" s="1"/>
      <c r="F88" s="1"/>
      <c r="G88" s="1">
        <v>1</v>
      </c>
      <c r="H88" s="1">
        <v>5</v>
      </c>
      <c r="I88" s="1"/>
      <c r="J88" s="1">
        <f t="shared" si="4"/>
        <v>6</v>
      </c>
      <c r="P88" s="4" t="s">
        <v>134</v>
      </c>
      <c r="Q88" s="1"/>
      <c r="R88" s="1"/>
      <c r="S88" s="1"/>
      <c r="T88" s="1"/>
      <c r="U88" s="1"/>
      <c r="V88" s="1"/>
      <c r="W88" s="1"/>
    </row>
    <row r="89" spans="1:23" x14ac:dyDescent="0.25">
      <c r="A89" s="4" t="s">
        <v>93</v>
      </c>
      <c r="B89" s="1"/>
      <c r="C89" s="1"/>
      <c r="D89" s="1"/>
      <c r="E89" s="1"/>
      <c r="F89" s="1"/>
      <c r="G89" s="1">
        <v>1</v>
      </c>
      <c r="H89" s="1">
        <v>4</v>
      </c>
      <c r="I89" s="1"/>
      <c r="J89" s="1">
        <f t="shared" si="4"/>
        <v>5</v>
      </c>
      <c r="P89" s="4"/>
      <c r="Q89" s="1"/>
      <c r="R89" s="1"/>
      <c r="S89" s="1"/>
      <c r="T89" s="1"/>
      <c r="U89" s="1"/>
      <c r="V89" s="1"/>
      <c r="W89" s="1"/>
    </row>
    <row r="90" spans="1:23" x14ac:dyDescent="0.25">
      <c r="A90" s="4" t="s">
        <v>78</v>
      </c>
      <c r="B90" s="1"/>
      <c r="C90" s="1"/>
      <c r="D90" s="1"/>
      <c r="E90" s="1"/>
      <c r="F90" s="1"/>
      <c r="G90" s="1">
        <v>2</v>
      </c>
      <c r="H90" s="1">
        <v>3</v>
      </c>
      <c r="I90" s="1"/>
      <c r="J90" s="1">
        <f t="shared" si="4"/>
        <v>5</v>
      </c>
      <c r="P90" s="4"/>
      <c r="Q90" s="1"/>
      <c r="R90" s="1"/>
      <c r="S90" s="1"/>
      <c r="T90" s="1"/>
      <c r="U90" s="1"/>
      <c r="V90" s="1"/>
      <c r="W90" s="1"/>
    </row>
    <row r="91" spans="1:23" x14ac:dyDescent="0.25">
      <c r="A91" s="4" t="s">
        <v>45</v>
      </c>
      <c r="B91" s="1"/>
      <c r="C91" s="1"/>
      <c r="D91" s="1"/>
      <c r="E91" s="1"/>
      <c r="F91" s="1">
        <v>1</v>
      </c>
      <c r="G91" s="1">
        <v>1</v>
      </c>
      <c r="H91" s="1">
        <v>3</v>
      </c>
      <c r="I91" s="1"/>
      <c r="J91" s="1">
        <f t="shared" si="4"/>
        <v>5</v>
      </c>
      <c r="P91" s="4"/>
      <c r="Q91" s="1"/>
      <c r="R91" s="1"/>
      <c r="S91" s="1"/>
      <c r="T91" s="1"/>
      <c r="U91" s="1"/>
      <c r="V91" s="1"/>
      <c r="W91" s="1"/>
    </row>
    <row r="92" spans="1:23" x14ac:dyDescent="0.25">
      <c r="A92" s="4" t="s">
        <v>65</v>
      </c>
      <c r="B92" s="1"/>
      <c r="C92" s="1"/>
      <c r="D92" s="1"/>
      <c r="E92" s="1"/>
      <c r="F92" s="1"/>
      <c r="G92" s="1">
        <v>2</v>
      </c>
      <c r="H92" s="1">
        <v>3</v>
      </c>
      <c r="I92" s="1"/>
      <c r="J92" s="1">
        <f t="shared" si="4"/>
        <v>5</v>
      </c>
      <c r="P92" s="4"/>
      <c r="Q92" s="1"/>
      <c r="R92" s="1"/>
      <c r="S92" s="1"/>
      <c r="T92" s="1"/>
      <c r="U92" s="1"/>
      <c r="V92" s="1"/>
      <c r="W92" s="1"/>
    </row>
    <row r="93" spans="1:23" x14ac:dyDescent="0.25">
      <c r="A93" s="4" t="s">
        <v>73</v>
      </c>
      <c r="B93" s="1"/>
      <c r="C93" s="1"/>
      <c r="D93" s="1"/>
      <c r="E93" s="1"/>
      <c r="F93" s="1"/>
      <c r="G93" s="1">
        <v>2</v>
      </c>
      <c r="H93" s="1">
        <v>3</v>
      </c>
      <c r="I93" s="1"/>
      <c r="J93" s="1">
        <f t="shared" si="4"/>
        <v>5</v>
      </c>
      <c r="P93" s="4"/>
      <c r="Q93" s="1"/>
      <c r="R93" s="1"/>
      <c r="S93" s="1"/>
      <c r="T93" s="1"/>
      <c r="U93" s="1"/>
      <c r="V93" s="1"/>
      <c r="W93" s="1"/>
    </row>
    <row r="94" spans="1:23" x14ac:dyDescent="0.25">
      <c r="A94" s="4" t="s">
        <v>59</v>
      </c>
      <c r="B94" s="1"/>
      <c r="C94" s="1"/>
      <c r="D94" s="1"/>
      <c r="E94" s="1"/>
      <c r="F94" s="1"/>
      <c r="G94" s="1">
        <v>1</v>
      </c>
      <c r="H94" s="1">
        <v>4</v>
      </c>
      <c r="I94" s="1"/>
      <c r="J94" s="1">
        <f t="shared" si="4"/>
        <v>5</v>
      </c>
      <c r="P94" s="4"/>
      <c r="Q94" s="1"/>
      <c r="R94" s="1"/>
      <c r="S94" s="1"/>
      <c r="T94" s="1"/>
      <c r="U94" s="1"/>
      <c r="V94" s="1"/>
      <c r="W94" s="1"/>
    </row>
    <row r="95" spans="1:23" x14ac:dyDescent="0.25">
      <c r="A95" s="4" t="s">
        <v>82</v>
      </c>
      <c r="B95" s="1"/>
      <c r="C95" s="1"/>
      <c r="D95" s="1"/>
      <c r="E95" s="1"/>
      <c r="F95" s="1"/>
      <c r="G95" s="1">
        <v>2</v>
      </c>
      <c r="H95" s="1">
        <v>3</v>
      </c>
      <c r="I95" s="1"/>
      <c r="J95" s="1">
        <f t="shared" si="4"/>
        <v>5</v>
      </c>
      <c r="P95" s="4"/>
      <c r="Q95" s="1"/>
      <c r="R95" s="1"/>
      <c r="S95" s="1"/>
      <c r="T95" s="1"/>
      <c r="U95" s="1"/>
      <c r="V95" s="1"/>
      <c r="W95" s="1"/>
    </row>
    <row r="96" spans="1:23" x14ac:dyDescent="0.25">
      <c r="A96" s="4" t="s">
        <v>79</v>
      </c>
      <c r="B96" s="1"/>
      <c r="C96" s="1"/>
      <c r="D96" s="1"/>
      <c r="E96" s="1"/>
      <c r="F96" s="1"/>
      <c r="G96" s="1">
        <v>2</v>
      </c>
      <c r="H96" s="1">
        <v>3</v>
      </c>
      <c r="I96" s="1"/>
      <c r="J96" s="1">
        <f t="shared" si="4"/>
        <v>5</v>
      </c>
      <c r="P96" s="4"/>
      <c r="Q96" s="1"/>
      <c r="R96" s="1"/>
      <c r="S96" s="1"/>
      <c r="T96" s="1"/>
      <c r="U96" s="1"/>
      <c r="V96" s="1"/>
      <c r="W96" s="1"/>
    </row>
    <row r="97" spans="1:23" x14ac:dyDescent="0.25">
      <c r="A97" s="4" t="s">
        <v>102</v>
      </c>
      <c r="B97" s="1"/>
      <c r="C97" s="1"/>
      <c r="D97" s="1"/>
      <c r="E97" s="1"/>
      <c r="F97" s="1"/>
      <c r="G97" s="1"/>
      <c r="H97" s="1">
        <v>4</v>
      </c>
      <c r="I97" s="1"/>
      <c r="J97" s="1">
        <f t="shared" si="4"/>
        <v>4</v>
      </c>
      <c r="P97" s="4"/>
      <c r="Q97" s="1"/>
      <c r="R97" s="1"/>
      <c r="S97" s="1"/>
      <c r="T97" s="1"/>
      <c r="U97" s="1"/>
      <c r="V97" s="1"/>
      <c r="W97" s="1"/>
    </row>
    <row r="98" spans="1:23" x14ac:dyDescent="0.25">
      <c r="A98" s="4" t="s">
        <v>104</v>
      </c>
      <c r="B98" s="1"/>
      <c r="C98" s="1"/>
      <c r="D98" s="1"/>
      <c r="E98" s="1"/>
      <c r="F98" s="1"/>
      <c r="G98" s="1"/>
      <c r="H98" s="1">
        <v>4</v>
      </c>
      <c r="I98" s="1"/>
      <c r="J98" s="1">
        <f t="shared" si="4"/>
        <v>4</v>
      </c>
      <c r="P98" s="4"/>
      <c r="Q98" s="1"/>
      <c r="R98" s="1"/>
      <c r="S98" s="1"/>
      <c r="T98" s="1"/>
      <c r="U98" s="1"/>
      <c r="V98" s="1"/>
      <c r="W98" s="1"/>
    </row>
    <row r="99" spans="1:23" x14ac:dyDescent="0.25">
      <c r="A99" s="4" t="s">
        <v>90</v>
      </c>
      <c r="B99" s="1"/>
      <c r="C99" s="1"/>
      <c r="D99" s="1"/>
      <c r="E99" s="1"/>
      <c r="F99" s="1"/>
      <c r="G99" s="1">
        <v>1</v>
      </c>
      <c r="H99" s="1">
        <v>3</v>
      </c>
      <c r="I99" s="1"/>
      <c r="J99" s="1">
        <f t="shared" si="4"/>
        <v>4</v>
      </c>
      <c r="P99" s="4"/>
      <c r="Q99" s="1"/>
      <c r="R99" s="1"/>
      <c r="S99" s="1"/>
      <c r="T99" s="1"/>
      <c r="U99" s="1"/>
      <c r="V99" s="1"/>
      <c r="W99" s="1"/>
    </row>
    <row r="100" spans="1:23" x14ac:dyDescent="0.25">
      <c r="A100" s="4" t="s">
        <v>119</v>
      </c>
      <c r="B100" s="1"/>
      <c r="C100" s="1"/>
      <c r="D100" s="1"/>
      <c r="E100" s="1"/>
      <c r="F100" s="1"/>
      <c r="G100" s="1"/>
      <c r="H100" s="1">
        <v>4</v>
      </c>
      <c r="I100" s="1"/>
      <c r="J100" s="1">
        <f t="shared" ref="J100:J133" si="6">SUM(B100:H100)</f>
        <v>4</v>
      </c>
      <c r="P100" s="4"/>
      <c r="Q100" s="1"/>
      <c r="R100" s="1"/>
      <c r="S100" s="1"/>
      <c r="T100" s="1"/>
      <c r="U100" s="1"/>
      <c r="V100" s="1"/>
      <c r="W100" s="1"/>
    </row>
    <row r="101" spans="1:23" x14ac:dyDescent="0.25">
      <c r="A101" s="4" t="s">
        <v>69</v>
      </c>
      <c r="B101" s="1"/>
      <c r="C101" s="1"/>
      <c r="D101" s="1"/>
      <c r="E101" s="1"/>
      <c r="F101" s="1"/>
      <c r="G101" s="1">
        <v>1</v>
      </c>
      <c r="H101" s="1">
        <v>3</v>
      </c>
      <c r="I101" s="1"/>
      <c r="J101" s="1">
        <f t="shared" si="6"/>
        <v>4</v>
      </c>
      <c r="P101" s="4"/>
      <c r="Q101" s="1"/>
      <c r="R101" s="1"/>
      <c r="S101" s="1"/>
      <c r="T101" s="1"/>
      <c r="U101" s="1"/>
      <c r="V101" s="1"/>
      <c r="W101" s="1"/>
    </row>
    <row r="102" spans="1:23" x14ac:dyDescent="0.25">
      <c r="A102" s="4" t="s">
        <v>103</v>
      </c>
      <c r="B102" s="1"/>
      <c r="C102" s="1"/>
      <c r="D102" s="1"/>
      <c r="E102" s="1"/>
      <c r="F102" s="1"/>
      <c r="G102" s="1"/>
      <c r="H102" s="1">
        <v>3</v>
      </c>
      <c r="I102" s="1"/>
      <c r="J102" s="1">
        <f t="shared" si="6"/>
        <v>3</v>
      </c>
      <c r="P102" s="4"/>
      <c r="Q102" s="1"/>
      <c r="R102" s="1"/>
      <c r="S102" s="1"/>
      <c r="T102" s="1"/>
      <c r="U102" s="1"/>
      <c r="V102" s="1"/>
      <c r="W102" s="1"/>
    </row>
    <row r="103" spans="1:23" x14ac:dyDescent="0.25">
      <c r="A103" s="4" t="s">
        <v>92</v>
      </c>
      <c r="B103" s="1"/>
      <c r="C103" s="1"/>
      <c r="D103" s="1"/>
      <c r="E103" s="1"/>
      <c r="F103" s="1"/>
      <c r="G103" s="1">
        <v>1</v>
      </c>
      <c r="H103" s="1">
        <v>2</v>
      </c>
      <c r="I103" s="1"/>
      <c r="J103" s="1">
        <f t="shared" si="6"/>
        <v>3</v>
      </c>
      <c r="P103" s="4"/>
      <c r="Q103" s="1"/>
      <c r="R103" s="1"/>
      <c r="S103" s="1"/>
      <c r="T103" s="1"/>
      <c r="U103" s="1"/>
      <c r="V103" s="1"/>
      <c r="W103" s="1"/>
    </row>
    <row r="104" spans="1:23" x14ac:dyDescent="0.25">
      <c r="A104" s="4" t="s">
        <v>105</v>
      </c>
      <c r="B104" s="1"/>
      <c r="C104" s="1"/>
      <c r="D104" s="1"/>
      <c r="E104" s="1"/>
      <c r="F104" s="1"/>
      <c r="G104" s="1"/>
      <c r="H104" s="1">
        <v>3</v>
      </c>
      <c r="I104" s="1"/>
      <c r="J104" s="1">
        <f t="shared" si="6"/>
        <v>3</v>
      </c>
      <c r="P104" s="4"/>
      <c r="Q104" s="1"/>
      <c r="R104" s="1"/>
      <c r="S104" s="1"/>
      <c r="T104" s="1"/>
      <c r="U104" s="1"/>
      <c r="V104" s="1"/>
      <c r="W104" s="1"/>
    </row>
    <row r="105" spans="1:23" x14ac:dyDescent="0.25">
      <c r="A105" s="4" t="s">
        <v>75</v>
      </c>
      <c r="B105" s="1"/>
      <c r="C105" s="1"/>
      <c r="D105" s="1"/>
      <c r="E105" s="1"/>
      <c r="F105" s="1"/>
      <c r="G105" s="1">
        <v>1</v>
      </c>
      <c r="H105" s="1">
        <v>2</v>
      </c>
      <c r="I105" s="1"/>
      <c r="J105" s="1">
        <f t="shared" si="6"/>
        <v>3</v>
      </c>
      <c r="P105" s="4"/>
      <c r="Q105" s="1"/>
      <c r="R105" s="1"/>
      <c r="S105" s="1"/>
      <c r="T105" s="1"/>
      <c r="U105" s="1"/>
      <c r="V105" s="1"/>
      <c r="W105" s="1"/>
    </row>
    <row r="106" spans="1:23" x14ac:dyDescent="0.25">
      <c r="A106" s="4" t="s">
        <v>97</v>
      </c>
      <c r="B106" s="1"/>
      <c r="C106" s="1"/>
      <c r="D106" s="1"/>
      <c r="E106" s="1"/>
      <c r="F106" s="1"/>
      <c r="G106" s="1">
        <v>1</v>
      </c>
      <c r="H106" s="1">
        <v>2</v>
      </c>
      <c r="I106" s="1"/>
      <c r="J106" s="1">
        <f t="shared" si="6"/>
        <v>3</v>
      </c>
      <c r="P106" s="4"/>
      <c r="Q106" s="1"/>
      <c r="R106" s="1"/>
      <c r="S106" s="1"/>
      <c r="T106" s="1"/>
      <c r="U106" s="1"/>
      <c r="V106" s="1"/>
      <c r="W106" s="1"/>
    </row>
    <row r="107" spans="1:23" x14ac:dyDescent="0.25">
      <c r="A107" s="4" t="s">
        <v>115</v>
      </c>
      <c r="B107" s="1"/>
      <c r="C107" s="1"/>
      <c r="D107" s="1"/>
      <c r="E107" s="1"/>
      <c r="F107" s="1"/>
      <c r="G107" s="1"/>
      <c r="H107" s="1">
        <v>3</v>
      </c>
      <c r="I107" s="1"/>
      <c r="J107" s="1">
        <f t="shared" si="6"/>
        <v>3</v>
      </c>
      <c r="Q107" s="1"/>
      <c r="R107" s="1"/>
      <c r="S107" s="1"/>
      <c r="T107" s="1"/>
      <c r="U107" s="1"/>
      <c r="V107" s="1"/>
      <c r="W107" s="1"/>
    </row>
    <row r="108" spans="1:23" x14ac:dyDescent="0.25">
      <c r="A108" s="4" t="s">
        <v>70</v>
      </c>
      <c r="B108" s="1"/>
      <c r="C108" s="1"/>
      <c r="D108" s="1"/>
      <c r="E108" s="1"/>
      <c r="F108" s="1"/>
      <c r="G108" s="1">
        <v>1</v>
      </c>
      <c r="H108" s="1">
        <v>2</v>
      </c>
      <c r="I108" s="1"/>
      <c r="J108" s="1">
        <f t="shared" si="6"/>
        <v>3</v>
      </c>
      <c r="P108" s="4"/>
      <c r="Q108" s="1"/>
      <c r="R108" s="1"/>
      <c r="S108" s="1"/>
      <c r="T108" s="1"/>
      <c r="U108" s="1"/>
      <c r="V108" s="1"/>
      <c r="W108" s="1"/>
    </row>
    <row r="109" spans="1:23" x14ac:dyDescent="0.25">
      <c r="A109" s="4" t="s">
        <v>98</v>
      </c>
      <c r="B109" s="1"/>
      <c r="C109" s="1"/>
      <c r="D109" s="1"/>
      <c r="E109" s="1"/>
      <c r="F109" s="1"/>
      <c r="G109" s="1"/>
      <c r="H109" s="1">
        <v>2</v>
      </c>
      <c r="I109" s="1"/>
      <c r="J109" s="1">
        <f t="shared" si="6"/>
        <v>2</v>
      </c>
      <c r="P109" s="4"/>
      <c r="Q109" s="1"/>
      <c r="R109" s="1"/>
      <c r="S109" s="1"/>
      <c r="T109" s="1"/>
      <c r="U109" s="1"/>
      <c r="V109" s="1"/>
      <c r="W109" s="1"/>
    </row>
    <row r="110" spans="1:23" x14ac:dyDescent="0.25">
      <c r="A110" s="4" t="s">
        <v>87</v>
      </c>
      <c r="B110" s="1"/>
      <c r="C110" s="1"/>
      <c r="D110" s="1"/>
      <c r="E110" s="1"/>
      <c r="F110" s="1"/>
      <c r="G110" s="1">
        <v>1</v>
      </c>
      <c r="H110" s="1">
        <v>1</v>
      </c>
      <c r="I110" s="1"/>
      <c r="J110" s="1">
        <f t="shared" si="6"/>
        <v>2</v>
      </c>
      <c r="P110" s="4"/>
      <c r="Q110" s="1"/>
      <c r="R110" s="1"/>
      <c r="S110" s="1"/>
      <c r="T110" s="1"/>
      <c r="U110" s="1"/>
      <c r="V110" s="1"/>
      <c r="W110" s="1"/>
    </row>
    <row r="111" spans="1:23" x14ac:dyDescent="0.25">
      <c r="A111" s="4" t="s">
        <v>116</v>
      </c>
      <c r="B111" s="1"/>
      <c r="C111" s="1"/>
      <c r="D111" s="1"/>
      <c r="E111" s="1"/>
      <c r="F111" s="1"/>
      <c r="G111" s="1"/>
      <c r="H111" s="1">
        <v>2</v>
      </c>
      <c r="I111" s="1"/>
      <c r="J111" s="1">
        <f t="shared" si="6"/>
        <v>2</v>
      </c>
      <c r="P111" s="4"/>
      <c r="Q111" s="1"/>
      <c r="R111" s="1"/>
      <c r="S111" s="1"/>
      <c r="T111" s="1"/>
      <c r="U111" s="1"/>
      <c r="V111" s="1"/>
      <c r="W111" s="1"/>
    </row>
    <row r="112" spans="1:23" x14ac:dyDescent="0.25">
      <c r="A112" s="4" t="s">
        <v>99</v>
      </c>
      <c r="B112" s="1"/>
      <c r="C112" s="1"/>
      <c r="D112" s="1"/>
      <c r="E112" s="1"/>
      <c r="F112" s="1"/>
      <c r="G112" s="1"/>
      <c r="H112" s="1">
        <v>2</v>
      </c>
      <c r="I112" s="1"/>
      <c r="J112" s="1">
        <f t="shared" si="6"/>
        <v>2</v>
      </c>
      <c r="P112" s="4"/>
      <c r="Q112" s="1"/>
      <c r="R112" s="1"/>
      <c r="S112" s="1"/>
      <c r="T112" s="1"/>
      <c r="U112" s="1"/>
      <c r="V112" s="1"/>
      <c r="W112" s="1"/>
    </row>
    <row r="113" spans="1:23" x14ac:dyDescent="0.25">
      <c r="A113" s="4" t="s">
        <v>118</v>
      </c>
      <c r="B113" s="1"/>
      <c r="C113" s="1"/>
      <c r="D113" s="1"/>
      <c r="E113" s="1"/>
      <c r="F113" s="1"/>
      <c r="G113" s="1"/>
      <c r="H113" s="1">
        <v>2</v>
      </c>
      <c r="I113" s="1"/>
      <c r="J113" s="1">
        <f t="shared" si="6"/>
        <v>2</v>
      </c>
      <c r="P113" s="4"/>
      <c r="Q113" s="1"/>
      <c r="R113" s="1"/>
      <c r="S113" s="1"/>
      <c r="T113" s="1"/>
      <c r="U113" s="1"/>
      <c r="V113" s="1"/>
      <c r="W113" s="1"/>
    </row>
    <row r="114" spans="1:23" x14ac:dyDescent="0.25">
      <c r="A114" s="4" t="s">
        <v>95</v>
      </c>
      <c r="B114" s="1"/>
      <c r="C114" s="1"/>
      <c r="D114" s="1"/>
      <c r="E114" s="1"/>
      <c r="F114" s="1"/>
      <c r="G114" s="1">
        <v>2</v>
      </c>
      <c r="H114" s="1"/>
      <c r="I114" s="1"/>
      <c r="J114" s="1">
        <f t="shared" si="6"/>
        <v>2</v>
      </c>
      <c r="P114" s="4"/>
      <c r="Q114" s="1"/>
      <c r="R114" s="1"/>
      <c r="S114" s="1"/>
      <c r="T114" s="1"/>
      <c r="U114" s="1"/>
      <c r="V114" s="1"/>
      <c r="W114" s="1"/>
    </row>
    <row r="115" spans="1:23" x14ac:dyDescent="0.25">
      <c r="A115" s="4" t="s">
        <v>80</v>
      </c>
      <c r="B115" s="1"/>
      <c r="C115" s="1"/>
      <c r="D115" s="1"/>
      <c r="E115" s="1"/>
      <c r="F115" s="1"/>
      <c r="G115" s="1">
        <v>2</v>
      </c>
      <c r="H115" s="1"/>
      <c r="I115" s="1"/>
      <c r="J115" s="1">
        <f t="shared" si="6"/>
        <v>2</v>
      </c>
      <c r="P115" s="4"/>
      <c r="Q115" s="1"/>
      <c r="R115" s="1"/>
      <c r="S115" s="1"/>
      <c r="T115" s="1"/>
      <c r="U115" s="1"/>
      <c r="V115" s="1"/>
      <c r="W115" s="1"/>
    </row>
    <row r="116" spans="1:23" x14ac:dyDescent="0.25">
      <c r="A116" s="4" t="s">
        <v>109</v>
      </c>
      <c r="B116" s="1"/>
      <c r="C116" s="1"/>
      <c r="D116" s="1"/>
      <c r="E116" s="1"/>
      <c r="F116" s="1"/>
      <c r="G116" s="1"/>
      <c r="H116" s="1">
        <v>1</v>
      </c>
      <c r="I116" s="1"/>
      <c r="J116" s="1">
        <f t="shared" si="6"/>
        <v>1</v>
      </c>
      <c r="P116" s="4"/>
      <c r="Q116" s="1"/>
      <c r="R116" s="1"/>
      <c r="S116" s="1"/>
      <c r="T116" s="1"/>
      <c r="U116" s="1"/>
      <c r="V116" s="1"/>
      <c r="W116" s="1"/>
    </row>
    <row r="117" spans="1:23" x14ac:dyDescent="0.25">
      <c r="A117" s="4" t="s">
        <v>113</v>
      </c>
      <c r="B117" s="1"/>
      <c r="C117" s="1"/>
      <c r="D117" s="1"/>
      <c r="E117" s="1"/>
      <c r="F117" s="1"/>
      <c r="G117" s="1"/>
      <c r="H117" s="1">
        <v>1</v>
      </c>
      <c r="I117" s="1"/>
      <c r="J117" s="1">
        <f t="shared" si="6"/>
        <v>1</v>
      </c>
      <c r="P117" s="4"/>
      <c r="Q117" s="1"/>
      <c r="R117" s="1"/>
      <c r="S117" s="1"/>
      <c r="T117" s="1"/>
      <c r="U117" s="1"/>
      <c r="V117" s="1"/>
      <c r="W117" s="1"/>
    </row>
    <row r="118" spans="1:23" x14ac:dyDescent="0.25">
      <c r="A118" s="4" t="s">
        <v>112</v>
      </c>
      <c r="B118" s="1"/>
      <c r="C118" s="1"/>
      <c r="D118" s="1"/>
      <c r="E118" s="1"/>
      <c r="F118" s="1"/>
      <c r="G118" s="1"/>
      <c r="H118" s="1">
        <v>1</v>
      </c>
      <c r="I118" s="1"/>
      <c r="J118" s="1">
        <f t="shared" si="6"/>
        <v>1</v>
      </c>
      <c r="P118" s="4"/>
      <c r="Q118" s="1"/>
      <c r="R118" s="1"/>
      <c r="S118" s="1"/>
      <c r="T118" s="1"/>
      <c r="U118" s="1"/>
      <c r="V118" s="1"/>
      <c r="W118" s="1"/>
    </row>
    <row r="119" spans="1:23" x14ac:dyDescent="0.25">
      <c r="A119" s="4" t="s">
        <v>61</v>
      </c>
      <c r="B119" s="1"/>
      <c r="C119" s="1"/>
      <c r="D119" s="1"/>
      <c r="E119" s="1"/>
      <c r="F119" s="1"/>
      <c r="G119" s="1">
        <v>1</v>
      </c>
      <c r="H119" s="1"/>
      <c r="I119" s="1"/>
      <c r="J119" s="1">
        <f t="shared" si="6"/>
        <v>1</v>
      </c>
      <c r="P119" s="4"/>
      <c r="Q119" s="1"/>
      <c r="R119" s="1"/>
      <c r="S119" s="1"/>
      <c r="T119" s="1"/>
      <c r="U119" s="1"/>
      <c r="V119" s="1"/>
      <c r="W119" s="1"/>
    </row>
    <row r="120" spans="1:23" x14ac:dyDescent="0.25">
      <c r="A120" s="4" t="s">
        <v>111</v>
      </c>
      <c r="B120" s="1"/>
      <c r="C120" s="1"/>
      <c r="D120" s="1"/>
      <c r="E120" s="1"/>
      <c r="F120" s="1"/>
      <c r="G120" s="1"/>
      <c r="H120" s="1">
        <v>1</v>
      </c>
      <c r="I120" s="1"/>
      <c r="J120" s="1">
        <f t="shared" si="6"/>
        <v>1</v>
      </c>
      <c r="P120" s="4"/>
      <c r="Q120" s="1"/>
      <c r="R120" s="1"/>
      <c r="S120" s="1"/>
      <c r="T120" s="1"/>
      <c r="U120" s="1"/>
      <c r="V120" s="1"/>
      <c r="W120" s="1"/>
    </row>
    <row r="121" spans="1:23" x14ac:dyDescent="0.25">
      <c r="A121" s="4" t="s">
        <v>108</v>
      </c>
      <c r="B121" s="1"/>
      <c r="C121" s="1"/>
      <c r="D121" s="1"/>
      <c r="E121" s="1"/>
      <c r="F121" s="1"/>
      <c r="G121" s="1"/>
      <c r="H121" s="1">
        <v>1</v>
      </c>
      <c r="I121" s="1"/>
      <c r="J121" s="1">
        <f t="shared" si="6"/>
        <v>1</v>
      </c>
      <c r="P121" s="4"/>
      <c r="Q121" s="1"/>
      <c r="R121" s="1"/>
      <c r="S121" s="1"/>
      <c r="T121" s="1"/>
      <c r="U121" s="1"/>
      <c r="V121" s="1"/>
      <c r="W121" s="1"/>
    </row>
    <row r="122" spans="1:23" x14ac:dyDescent="0.25">
      <c r="A122" s="4" t="s">
        <v>106</v>
      </c>
      <c r="B122" s="1"/>
      <c r="C122" s="1"/>
      <c r="D122" s="1"/>
      <c r="E122" s="1"/>
      <c r="F122" s="1"/>
      <c r="G122" s="1"/>
      <c r="H122" s="1">
        <v>1</v>
      </c>
      <c r="I122" s="1"/>
      <c r="J122" s="1">
        <f t="shared" si="6"/>
        <v>1</v>
      </c>
      <c r="P122" s="4"/>
      <c r="Q122" s="1"/>
      <c r="R122" s="1"/>
      <c r="S122" s="1"/>
      <c r="T122" s="1"/>
      <c r="U122" s="1"/>
      <c r="V122" s="1"/>
      <c r="W122" s="1"/>
    </row>
    <row r="123" spans="1:23" x14ac:dyDescent="0.25">
      <c r="A123" s="4" t="s">
        <v>107</v>
      </c>
      <c r="B123" s="1"/>
      <c r="C123" s="1"/>
      <c r="D123" s="1"/>
      <c r="E123" s="1"/>
      <c r="F123" s="1"/>
      <c r="G123" s="1"/>
      <c r="H123" s="1">
        <v>1</v>
      </c>
      <c r="I123" s="1"/>
      <c r="J123" s="1">
        <f t="shared" si="6"/>
        <v>1</v>
      </c>
      <c r="P123" s="4"/>
      <c r="Q123" s="1"/>
      <c r="R123" s="1"/>
      <c r="S123" s="1"/>
      <c r="T123" s="1"/>
      <c r="U123" s="1"/>
      <c r="V123" s="1"/>
      <c r="W123" s="1"/>
    </row>
    <row r="124" spans="1:23" x14ac:dyDescent="0.25">
      <c r="A124" s="4" t="s">
        <v>110</v>
      </c>
      <c r="B124" s="1"/>
      <c r="C124" s="1"/>
      <c r="D124" s="1"/>
      <c r="E124" s="1"/>
      <c r="F124" s="1"/>
      <c r="G124" s="1"/>
      <c r="H124" s="1">
        <v>1</v>
      </c>
      <c r="I124" s="1"/>
      <c r="J124" s="1">
        <f t="shared" si="6"/>
        <v>1</v>
      </c>
      <c r="P124" s="4"/>
      <c r="Q124" s="1"/>
      <c r="R124" s="1"/>
      <c r="S124" s="1"/>
      <c r="T124" s="1"/>
      <c r="U124" s="1"/>
      <c r="V124" s="1"/>
      <c r="W124" s="1"/>
    </row>
    <row r="125" spans="1:23" x14ac:dyDescent="0.25">
      <c r="A125" s="4" t="s">
        <v>126</v>
      </c>
      <c r="B125" s="1"/>
      <c r="C125" s="1"/>
      <c r="D125" s="1"/>
      <c r="E125" s="1"/>
      <c r="F125" s="1"/>
      <c r="G125" s="1"/>
      <c r="H125" s="1"/>
      <c r="I125" s="1"/>
      <c r="J125" s="1">
        <f t="shared" si="6"/>
        <v>0</v>
      </c>
      <c r="P125" s="4"/>
      <c r="Q125" s="1"/>
      <c r="R125" s="1"/>
      <c r="S125" s="1"/>
      <c r="T125" s="1"/>
      <c r="U125" s="1"/>
      <c r="V125" s="1"/>
      <c r="W125" s="1"/>
    </row>
    <row r="126" spans="1:23" x14ac:dyDescent="0.25">
      <c r="A126" s="4" t="s">
        <v>120</v>
      </c>
      <c r="B126" s="1"/>
      <c r="C126" s="1"/>
      <c r="D126" s="1"/>
      <c r="E126" s="1"/>
      <c r="F126" s="1"/>
      <c r="G126" s="1"/>
      <c r="H126" s="1"/>
      <c r="I126" s="1"/>
      <c r="J126" s="1">
        <f t="shared" si="6"/>
        <v>0</v>
      </c>
      <c r="P126" s="4"/>
      <c r="Q126" s="1"/>
      <c r="R126" s="1"/>
      <c r="S126" s="1"/>
      <c r="T126" s="1"/>
      <c r="U126" s="1"/>
      <c r="V126" s="1"/>
      <c r="W126" s="1"/>
    </row>
    <row r="127" spans="1:23" x14ac:dyDescent="0.25">
      <c r="A127" s="4" t="s">
        <v>122</v>
      </c>
      <c r="B127" s="1"/>
      <c r="C127" s="1"/>
      <c r="D127" s="1"/>
      <c r="E127" s="1"/>
      <c r="F127" s="1"/>
      <c r="G127" s="1"/>
      <c r="H127" s="1"/>
      <c r="I127" s="1"/>
      <c r="J127" s="1">
        <f t="shared" si="6"/>
        <v>0</v>
      </c>
      <c r="P127" s="4"/>
      <c r="Q127" s="1"/>
      <c r="R127" s="1"/>
      <c r="S127" s="1"/>
      <c r="T127" s="1"/>
      <c r="U127" s="1"/>
      <c r="V127" s="1"/>
      <c r="W127" s="1"/>
    </row>
    <row r="128" spans="1:23" x14ac:dyDescent="0.25">
      <c r="A128" s="4" t="s">
        <v>124</v>
      </c>
      <c r="B128" s="1"/>
      <c r="C128" s="1"/>
      <c r="D128" s="1"/>
      <c r="E128" s="1"/>
      <c r="F128" s="1"/>
      <c r="G128" s="1"/>
      <c r="H128" s="1"/>
      <c r="I128" s="1"/>
      <c r="J128" s="1">
        <f t="shared" si="6"/>
        <v>0</v>
      </c>
      <c r="P128" s="4"/>
      <c r="Q128" s="1"/>
      <c r="R128" s="1"/>
      <c r="S128" s="1"/>
      <c r="T128" s="1"/>
      <c r="U128" s="1"/>
      <c r="V128" s="1"/>
      <c r="W128" s="1"/>
    </row>
    <row r="129" spans="1:26" x14ac:dyDescent="0.25">
      <c r="A129" s="4" t="s">
        <v>123</v>
      </c>
      <c r="B129" s="1"/>
      <c r="C129" s="1"/>
      <c r="D129" s="1"/>
      <c r="E129" s="1"/>
      <c r="F129" s="1"/>
      <c r="G129" s="1"/>
      <c r="H129" s="1"/>
      <c r="I129" s="1"/>
      <c r="J129" s="1">
        <f t="shared" si="6"/>
        <v>0</v>
      </c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x14ac:dyDescent="0.25">
      <c r="A130" s="4" t="s">
        <v>125</v>
      </c>
      <c r="B130" s="1"/>
      <c r="C130" s="1"/>
      <c r="D130" s="1"/>
      <c r="E130" s="1"/>
      <c r="F130" s="1"/>
      <c r="G130" s="1"/>
      <c r="H130" s="1"/>
      <c r="I130" s="1"/>
      <c r="J130" s="1">
        <f t="shared" si="6"/>
        <v>0</v>
      </c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x14ac:dyDescent="0.25">
      <c r="A131" s="4" t="s">
        <v>128</v>
      </c>
      <c r="B131" s="1"/>
      <c r="C131" s="1"/>
      <c r="D131" s="1"/>
      <c r="E131" s="1"/>
      <c r="F131" s="1"/>
      <c r="G131" s="1"/>
      <c r="H131" s="1"/>
      <c r="I131" s="1"/>
      <c r="J131" s="1">
        <f t="shared" si="6"/>
        <v>0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x14ac:dyDescent="0.25">
      <c r="A132" s="4" t="s">
        <v>127</v>
      </c>
      <c r="B132" s="1"/>
      <c r="C132" s="1"/>
      <c r="D132" s="1"/>
      <c r="E132" s="1"/>
      <c r="F132" s="1"/>
      <c r="G132" s="1"/>
      <c r="H132" s="1"/>
      <c r="I132" s="1"/>
      <c r="J132" s="1">
        <f t="shared" si="6"/>
        <v>0</v>
      </c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x14ac:dyDescent="0.25">
      <c r="A133" s="4" t="s">
        <v>121</v>
      </c>
      <c r="B133" s="1"/>
      <c r="C133" s="1"/>
      <c r="D133" s="1"/>
      <c r="E133" s="1"/>
      <c r="F133" s="1"/>
      <c r="G133" s="1"/>
      <c r="H133" s="1"/>
      <c r="I133" s="1"/>
      <c r="J133" s="1">
        <f t="shared" si="6"/>
        <v>0</v>
      </c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1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x14ac:dyDescent="0.25"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x14ac:dyDescent="0.25"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x14ac:dyDescent="0.25">
      <c r="A137" t="s">
        <v>276</v>
      </c>
    </row>
  </sheetData>
  <autoFilter ref="A3:J3">
    <sortState ref="A4:J134">
      <sortCondition descending="1" ref="J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75"/>
  <sheetViews>
    <sheetView zoomScale="80" zoomScaleNormal="80" workbookViewId="0">
      <pane ySplit="3" topLeftCell="A4" activePane="bottomLeft" state="frozen"/>
      <selection pane="bottomLeft" activeCell="M24" sqref="M24"/>
    </sheetView>
  </sheetViews>
  <sheetFormatPr defaultColWidth="5.42578125" defaultRowHeight="15" x14ac:dyDescent="0.25"/>
  <cols>
    <col min="1" max="1" width="27.28515625" customWidth="1"/>
    <col min="2" max="3" width="5.42578125" customWidth="1"/>
    <col min="4" max="4" width="6.42578125" customWidth="1"/>
    <col min="5" max="6" width="5.5703125" customWidth="1"/>
    <col min="7" max="7" width="8" customWidth="1"/>
    <col min="8" max="8" width="6.140625" customWidth="1"/>
    <col min="9" max="11" width="6.42578125" customWidth="1"/>
    <col min="12" max="12" width="8.42578125" customWidth="1"/>
    <col min="13" max="13" width="8.5703125" customWidth="1"/>
    <col min="14" max="14" width="8.7109375" customWidth="1"/>
    <col min="15" max="15" width="6.28515625" customWidth="1"/>
    <col min="16" max="18" width="5.7109375" customWidth="1"/>
    <col min="19" max="23" width="5.5703125" customWidth="1"/>
    <col min="24" max="24" width="14.5703125" style="20" customWidth="1"/>
    <col min="25" max="25" width="12.7109375" customWidth="1"/>
    <col min="27" max="27" width="10.5703125" customWidth="1"/>
    <col min="28" max="28" width="11.140625" customWidth="1"/>
    <col min="29" max="29" width="14.85546875" customWidth="1"/>
    <col min="30" max="30" width="12.140625" customWidth="1"/>
    <col min="31" max="32" width="13.42578125" customWidth="1"/>
    <col min="33" max="33" width="27.7109375" customWidth="1"/>
    <col min="34" max="120" width="5.42578125" style="18"/>
  </cols>
  <sheetData>
    <row r="1" spans="1:120" s="18" customFormat="1" x14ac:dyDescent="0.25">
      <c r="X1" s="26"/>
    </row>
    <row r="3" spans="1:120" s="16" customFormat="1" ht="60" x14ac:dyDescent="0.25">
      <c r="B3" s="17">
        <v>4</v>
      </c>
      <c r="C3" s="17">
        <v>5</v>
      </c>
      <c r="D3" s="17">
        <v>6</v>
      </c>
      <c r="E3" s="17">
        <v>7</v>
      </c>
      <c r="F3" s="17">
        <v>8</v>
      </c>
      <c r="G3" s="17">
        <v>9</v>
      </c>
      <c r="H3" s="17">
        <v>10</v>
      </c>
      <c r="I3" s="17">
        <v>11</v>
      </c>
      <c r="J3" s="17">
        <v>12</v>
      </c>
      <c r="K3" s="17">
        <v>13</v>
      </c>
      <c r="L3" s="17">
        <v>14</v>
      </c>
      <c r="M3" s="17">
        <v>15</v>
      </c>
      <c r="N3" s="17">
        <v>16</v>
      </c>
      <c r="O3" s="17">
        <v>17</v>
      </c>
      <c r="P3" s="17">
        <v>18</v>
      </c>
      <c r="Q3" s="17">
        <v>19</v>
      </c>
      <c r="R3" s="17">
        <v>20</v>
      </c>
      <c r="S3" s="17">
        <v>21</v>
      </c>
      <c r="T3" s="17">
        <v>22</v>
      </c>
      <c r="U3" s="17">
        <v>23</v>
      </c>
      <c r="V3" s="17">
        <v>24</v>
      </c>
      <c r="W3" s="17">
        <v>25</v>
      </c>
      <c r="X3" s="21" t="s">
        <v>307</v>
      </c>
      <c r="Y3" s="16" t="s">
        <v>135</v>
      </c>
      <c r="AA3" s="52" t="s">
        <v>277</v>
      </c>
      <c r="AB3" s="53" t="s">
        <v>281</v>
      </c>
      <c r="AC3" s="53" t="s">
        <v>278</v>
      </c>
      <c r="AD3" s="53" t="s">
        <v>279</v>
      </c>
      <c r="AE3" s="54" t="s">
        <v>282</v>
      </c>
      <c r="AF3" s="54" t="s">
        <v>306</v>
      </c>
      <c r="AG3" s="51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</row>
    <row r="4" spans="1:120" s="16" customFormat="1" x14ac:dyDescent="0.25">
      <c r="A4" s="45" t="s">
        <v>297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21"/>
      <c r="AA4" s="52"/>
      <c r="AB4" s="53"/>
      <c r="AC4" s="53"/>
      <c r="AD4" s="53"/>
      <c r="AE4" s="54"/>
      <c r="AF4" s="54"/>
      <c r="AG4" s="51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</row>
    <row r="5" spans="1:120" x14ac:dyDescent="0.25">
      <c r="A5" s="4" t="s">
        <v>63</v>
      </c>
      <c r="B5" s="1"/>
      <c r="C5" s="1"/>
      <c r="D5" s="1"/>
      <c r="E5" s="1"/>
      <c r="F5" s="1"/>
      <c r="G5" s="1">
        <v>5</v>
      </c>
      <c r="H5" s="1">
        <v>11</v>
      </c>
      <c r="I5" s="1">
        <v>35</v>
      </c>
      <c r="J5" s="1">
        <v>32</v>
      </c>
      <c r="K5" s="1">
        <v>22</v>
      </c>
      <c r="L5" s="1">
        <v>19</v>
      </c>
      <c r="M5" s="1">
        <v>14</v>
      </c>
      <c r="N5" s="1">
        <v>11</v>
      </c>
      <c r="O5" s="1">
        <v>10</v>
      </c>
      <c r="P5" s="1">
        <v>3</v>
      </c>
      <c r="Q5" s="1">
        <v>1</v>
      </c>
      <c r="R5" s="1">
        <v>2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Y5">
        <v>165</v>
      </c>
      <c r="AA5" s="52"/>
      <c r="AB5" s="53"/>
      <c r="AC5" s="53"/>
      <c r="AD5" s="53"/>
      <c r="AE5" s="56"/>
      <c r="AF5" s="56"/>
      <c r="AG5" s="55" t="s">
        <v>63</v>
      </c>
    </row>
    <row r="6" spans="1:120" x14ac:dyDescent="0.25">
      <c r="A6" s="4" t="s">
        <v>63</v>
      </c>
      <c r="B6" s="12"/>
      <c r="C6" s="12"/>
      <c r="D6" s="12"/>
      <c r="E6" s="12"/>
      <c r="F6" s="12"/>
      <c r="G6" s="13">
        <f>G5/165</f>
        <v>3.0303030303030304E-2</v>
      </c>
      <c r="H6" s="13">
        <f>H5/165</f>
        <v>6.6666666666666666E-2</v>
      </c>
      <c r="I6" s="13">
        <f>I5/165</f>
        <v>0.21212121212121213</v>
      </c>
      <c r="J6" s="13">
        <f>J5/165</f>
        <v>0.19393939393939394</v>
      </c>
      <c r="K6" s="13">
        <f t="shared" ref="K6:R6" si="0">K5/165</f>
        <v>0.13333333333333333</v>
      </c>
      <c r="L6" s="13">
        <f t="shared" si="0"/>
        <v>0.11515151515151516</v>
      </c>
      <c r="M6" s="13">
        <f t="shared" si="0"/>
        <v>8.4848484848484854E-2</v>
      </c>
      <c r="N6" s="13">
        <f t="shared" si="0"/>
        <v>6.6666666666666666E-2</v>
      </c>
      <c r="O6" s="13">
        <f t="shared" si="0"/>
        <v>6.0606060606060608E-2</v>
      </c>
      <c r="P6" s="13">
        <f t="shared" si="0"/>
        <v>1.8181818181818181E-2</v>
      </c>
      <c r="Q6" s="13">
        <f t="shared" si="0"/>
        <v>6.0606060606060606E-3</v>
      </c>
      <c r="R6" s="13">
        <f t="shared" si="0"/>
        <v>1.2121212121212121E-2</v>
      </c>
      <c r="S6" s="13">
        <f t="shared" ref="S6" si="1">S5/165</f>
        <v>0</v>
      </c>
      <c r="T6" s="13">
        <f t="shared" ref="T6" si="2">T5/165</f>
        <v>0</v>
      </c>
      <c r="U6" s="13">
        <f t="shared" ref="U6" si="3">U5/165</f>
        <v>0</v>
      </c>
      <c r="V6" s="13">
        <f t="shared" ref="V6" si="4">V5/165</f>
        <v>0</v>
      </c>
      <c r="W6" s="13">
        <f t="shared" ref="W6" si="5">W5/165</f>
        <v>0</v>
      </c>
      <c r="X6" s="32">
        <f>SUM(M6:W6)</f>
        <v>0.2484848484848485</v>
      </c>
      <c r="Y6" s="14"/>
      <c r="AA6" s="10">
        <v>97.1</v>
      </c>
      <c r="AB6" s="56">
        <v>6.3</v>
      </c>
      <c r="AC6" s="56">
        <v>89.4</v>
      </c>
      <c r="AD6" s="56">
        <v>1.9</v>
      </c>
      <c r="AE6" s="56">
        <v>16.8</v>
      </c>
      <c r="AF6" s="56">
        <v>15.9</v>
      </c>
      <c r="AG6" s="55" t="s">
        <v>63</v>
      </c>
    </row>
    <row r="7" spans="1:120" x14ac:dyDescent="0.25">
      <c r="A7" s="4" t="s">
        <v>60</v>
      </c>
      <c r="B7" s="1"/>
      <c r="C7" s="1"/>
      <c r="D7" s="1"/>
      <c r="E7" s="1"/>
      <c r="F7" s="1"/>
      <c r="G7" s="1">
        <v>5</v>
      </c>
      <c r="H7" s="1">
        <v>12</v>
      </c>
      <c r="I7" s="1">
        <v>25</v>
      </c>
      <c r="J7" s="1">
        <v>41</v>
      </c>
      <c r="K7" s="1">
        <v>39</v>
      </c>
      <c r="L7" s="1">
        <v>29</v>
      </c>
      <c r="M7" s="1">
        <v>22</v>
      </c>
      <c r="N7" s="1">
        <v>20</v>
      </c>
      <c r="O7" s="1">
        <v>9</v>
      </c>
      <c r="P7" s="1">
        <v>5</v>
      </c>
      <c r="Q7" s="1">
        <v>4</v>
      </c>
      <c r="R7" s="1">
        <v>3</v>
      </c>
      <c r="S7" s="1"/>
      <c r="T7" s="1"/>
      <c r="U7" s="1"/>
      <c r="V7" s="1"/>
      <c r="W7" s="1"/>
      <c r="X7" s="33"/>
      <c r="Y7" s="1">
        <v>214</v>
      </c>
      <c r="AA7" s="10"/>
      <c r="AB7" s="56"/>
      <c r="AC7" s="56"/>
      <c r="AD7" s="56"/>
      <c r="AE7" s="56"/>
      <c r="AF7" s="56"/>
      <c r="AG7" s="55" t="s">
        <v>60</v>
      </c>
    </row>
    <row r="8" spans="1:120" x14ac:dyDescent="0.25">
      <c r="A8" s="4" t="s">
        <v>60</v>
      </c>
      <c r="B8" s="12"/>
      <c r="C8" s="12"/>
      <c r="D8" s="12"/>
      <c r="E8" s="12"/>
      <c r="F8" s="12"/>
      <c r="G8" s="13">
        <f>G7/214</f>
        <v>2.336448598130841E-2</v>
      </c>
      <c r="H8" s="13">
        <f t="shared" ref="H8:W8" si="6">H7/214</f>
        <v>5.6074766355140186E-2</v>
      </c>
      <c r="I8" s="13">
        <f t="shared" si="6"/>
        <v>0.11682242990654206</v>
      </c>
      <c r="J8" s="13">
        <f t="shared" si="6"/>
        <v>0.19158878504672897</v>
      </c>
      <c r="K8" s="13">
        <f t="shared" si="6"/>
        <v>0.1822429906542056</v>
      </c>
      <c r="L8" s="13">
        <f t="shared" si="6"/>
        <v>0.13551401869158877</v>
      </c>
      <c r="M8" s="13">
        <f t="shared" si="6"/>
        <v>0.10280373831775701</v>
      </c>
      <c r="N8" s="13">
        <f t="shared" si="6"/>
        <v>9.3457943925233641E-2</v>
      </c>
      <c r="O8" s="13">
        <f t="shared" si="6"/>
        <v>4.2056074766355138E-2</v>
      </c>
      <c r="P8" s="13">
        <f t="shared" si="6"/>
        <v>2.336448598130841E-2</v>
      </c>
      <c r="Q8" s="13">
        <f t="shared" si="6"/>
        <v>1.8691588785046728E-2</v>
      </c>
      <c r="R8" s="13">
        <f t="shared" si="6"/>
        <v>1.4018691588785047E-2</v>
      </c>
      <c r="S8" s="12">
        <f t="shared" si="6"/>
        <v>0</v>
      </c>
      <c r="T8" s="12">
        <f t="shared" si="6"/>
        <v>0</v>
      </c>
      <c r="U8" s="12">
        <f t="shared" si="6"/>
        <v>0</v>
      </c>
      <c r="V8" s="12">
        <f t="shared" si="6"/>
        <v>0</v>
      </c>
      <c r="W8" s="12">
        <f t="shared" si="6"/>
        <v>0</v>
      </c>
      <c r="X8" s="32">
        <f>SUM(M8:W8)</f>
        <v>0.29439252336448596</v>
      </c>
      <c r="Y8" s="12"/>
      <c r="AA8" s="57">
        <v>0.94699999999999995</v>
      </c>
      <c r="AB8" s="56">
        <v>2.2000000000000002</v>
      </c>
      <c r="AC8" s="56">
        <v>96.3</v>
      </c>
      <c r="AD8" s="56">
        <v>0.7</v>
      </c>
      <c r="AE8" s="56">
        <v>10.3</v>
      </c>
      <c r="AF8" s="56">
        <v>8.1</v>
      </c>
      <c r="AG8" s="55" t="s">
        <v>60</v>
      </c>
    </row>
    <row r="9" spans="1:120" x14ac:dyDescent="0.25">
      <c r="A9" s="4" t="s">
        <v>105</v>
      </c>
      <c r="B9" s="1"/>
      <c r="C9" s="1"/>
      <c r="D9" s="1"/>
      <c r="E9" s="1"/>
      <c r="F9" s="1"/>
      <c r="G9" s="1">
        <v>0</v>
      </c>
      <c r="H9" s="1">
        <v>3</v>
      </c>
      <c r="I9" s="1">
        <v>5</v>
      </c>
      <c r="J9" s="1">
        <v>22</v>
      </c>
      <c r="K9" s="1">
        <v>35</v>
      </c>
      <c r="L9" s="1">
        <v>48</v>
      </c>
      <c r="M9" s="1">
        <v>36</v>
      </c>
      <c r="N9" s="1">
        <v>33</v>
      </c>
      <c r="O9" s="1">
        <v>28</v>
      </c>
      <c r="P9" s="1">
        <v>17</v>
      </c>
      <c r="Q9" s="1">
        <v>10</v>
      </c>
      <c r="R9" s="1">
        <v>5</v>
      </c>
      <c r="S9" s="1">
        <v>0</v>
      </c>
      <c r="T9" s="1">
        <v>3</v>
      </c>
      <c r="U9" s="1">
        <v>0</v>
      </c>
      <c r="V9" s="1">
        <v>0</v>
      </c>
      <c r="W9" s="1">
        <v>0</v>
      </c>
      <c r="X9" s="33"/>
      <c r="Y9" s="1">
        <v>245</v>
      </c>
      <c r="AA9" s="10"/>
      <c r="AB9" s="56"/>
      <c r="AC9" s="56"/>
      <c r="AD9" s="56"/>
      <c r="AE9" s="56"/>
      <c r="AF9" s="56"/>
      <c r="AG9" s="55" t="s">
        <v>105</v>
      </c>
    </row>
    <row r="10" spans="1:120" x14ac:dyDescent="0.25">
      <c r="A10" s="4" t="s">
        <v>105</v>
      </c>
      <c r="B10" s="14"/>
      <c r="C10" s="14"/>
      <c r="D10" s="14"/>
      <c r="E10" s="14"/>
      <c r="F10" s="14"/>
      <c r="G10" s="13">
        <f>G9/245</f>
        <v>0</v>
      </c>
      <c r="H10" s="13">
        <f t="shared" ref="H10:T10" si="7">H9/245</f>
        <v>1.2244897959183673E-2</v>
      </c>
      <c r="I10" s="13">
        <f t="shared" si="7"/>
        <v>2.0408163265306121E-2</v>
      </c>
      <c r="J10" s="13">
        <f t="shared" si="7"/>
        <v>8.9795918367346933E-2</v>
      </c>
      <c r="K10" s="13">
        <f t="shared" si="7"/>
        <v>0.14285714285714285</v>
      </c>
      <c r="L10" s="13">
        <f t="shared" si="7"/>
        <v>0.19591836734693877</v>
      </c>
      <c r="M10" s="13">
        <f t="shared" si="7"/>
        <v>0.14693877551020409</v>
      </c>
      <c r="N10" s="13">
        <f t="shared" si="7"/>
        <v>0.13469387755102041</v>
      </c>
      <c r="O10" s="13">
        <f t="shared" si="7"/>
        <v>0.11428571428571428</v>
      </c>
      <c r="P10" s="13">
        <f t="shared" si="7"/>
        <v>6.9387755102040816E-2</v>
      </c>
      <c r="Q10" s="13">
        <f t="shared" si="7"/>
        <v>4.0816326530612242E-2</v>
      </c>
      <c r="R10" s="13">
        <f t="shared" si="7"/>
        <v>2.0408163265306121E-2</v>
      </c>
      <c r="S10" s="13">
        <f t="shared" si="7"/>
        <v>0</v>
      </c>
      <c r="T10" s="13">
        <f t="shared" si="7"/>
        <v>1.2244897959183673E-2</v>
      </c>
      <c r="U10" s="13">
        <f t="shared" ref="U10" si="8">U9/245</f>
        <v>0</v>
      </c>
      <c r="V10" s="13">
        <f t="shared" ref="V10" si="9">V9/245</f>
        <v>0</v>
      </c>
      <c r="W10" s="13">
        <f t="shared" ref="W10" si="10">W9/245</f>
        <v>0</v>
      </c>
      <c r="X10" s="32">
        <f t="shared" ref="X10:X37" si="11">SUM(M10:W10)</f>
        <v>0.53877551020408176</v>
      </c>
      <c r="Y10" s="14"/>
      <c r="AA10" s="10">
        <v>96.1</v>
      </c>
      <c r="AB10" s="56">
        <v>8.1</v>
      </c>
      <c r="AC10" s="56">
        <v>90.6</v>
      </c>
      <c r="AD10" s="56">
        <v>0.6</v>
      </c>
      <c r="AE10" s="56">
        <v>17.3</v>
      </c>
      <c r="AF10" s="56">
        <v>19</v>
      </c>
      <c r="AG10" s="55" t="s">
        <v>105</v>
      </c>
    </row>
    <row r="11" spans="1:120" x14ac:dyDescent="0.25">
      <c r="A11" s="4" t="s">
        <v>89</v>
      </c>
      <c r="B11" s="1"/>
      <c r="C11" s="1"/>
      <c r="D11" s="1"/>
      <c r="E11" s="1"/>
      <c r="F11" s="1"/>
      <c r="G11" s="1">
        <v>3</v>
      </c>
      <c r="H11" s="1">
        <v>17</v>
      </c>
      <c r="I11" s="1">
        <v>18</v>
      </c>
      <c r="J11" s="1">
        <v>28</v>
      </c>
      <c r="K11" s="1">
        <v>18</v>
      </c>
      <c r="L11" s="1">
        <v>19</v>
      </c>
      <c r="M11" s="1">
        <v>15</v>
      </c>
      <c r="N11" s="1">
        <v>11</v>
      </c>
      <c r="O11" s="1">
        <v>13</v>
      </c>
      <c r="P11" s="1">
        <v>4</v>
      </c>
      <c r="Q11" s="1">
        <v>3</v>
      </c>
      <c r="R11" s="1">
        <v>2</v>
      </c>
      <c r="S11" s="1"/>
      <c r="T11" s="1"/>
      <c r="U11" s="1">
        <v>1</v>
      </c>
      <c r="V11" s="1"/>
      <c r="W11" s="1"/>
      <c r="X11" s="33"/>
      <c r="Y11" s="1">
        <v>152</v>
      </c>
      <c r="AA11" s="10"/>
      <c r="AB11" s="56"/>
      <c r="AC11" s="56"/>
      <c r="AD11" s="56"/>
      <c r="AE11" s="56"/>
      <c r="AF11" s="56"/>
      <c r="AG11" s="55" t="s">
        <v>89</v>
      </c>
    </row>
    <row r="12" spans="1:120" x14ac:dyDescent="0.25">
      <c r="A12" s="4" t="s">
        <v>89</v>
      </c>
      <c r="B12" s="1"/>
      <c r="C12" s="1"/>
      <c r="D12" s="1"/>
      <c r="E12" s="1"/>
      <c r="F12" s="1"/>
      <c r="G12" s="13">
        <f>G11/152</f>
        <v>1.9736842105263157E-2</v>
      </c>
      <c r="H12" s="13">
        <f t="shared" ref="H12:W12" si="12">H11/152</f>
        <v>0.1118421052631579</v>
      </c>
      <c r="I12" s="13">
        <f t="shared" si="12"/>
        <v>0.11842105263157894</v>
      </c>
      <c r="J12" s="13">
        <f t="shared" si="12"/>
        <v>0.18421052631578946</v>
      </c>
      <c r="K12" s="13">
        <f t="shared" si="12"/>
        <v>0.11842105263157894</v>
      </c>
      <c r="L12" s="13">
        <f t="shared" si="12"/>
        <v>0.125</v>
      </c>
      <c r="M12" s="13">
        <f t="shared" si="12"/>
        <v>9.8684210526315791E-2</v>
      </c>
      <c r="N12" s="13">
        <f t="shared" si="12"/>
        <v>7.2368421052631582E-2</v>
      </c>
      <c r="O12" s="13">
        <f t="shared" si="12"/>
        <v>8.5526315789473686E-2</v>
      </c>
      <c r="P12" s="13">
        <f t="shared" si="12"/>
        <v>2.6315789473684209E-2</v>
      </c>
      <c r="Q12" s="13">
        <f t="shared" si="12"/>
        <v>1.9736842105263157E-2</v>
      </c>
      <c r="R12" s="13">
        <f t="shared" si="12"/>
        <v>1.3157894736842105E-2</v>
      </c>
      <c r="S12" s="13">
        <f t="shared" si="12"/>
        <v>0</v>
      </c>
      <c r="T12" s="13">
        <f t="shared" si="12"/>
        <v>0</v>
      </c>
      <c r="U12" s="13">
        <f t="shared" si="12"/>
        <v>6.5789473684210523E-3</v>
      </c>
      <c r="V12" s="13">
        <f t="shared" si="12"/>
        <v>0</v>
      </c>
      <c r="W12" s="13">
        <f t="shared" si="12"/>
        <v>0</v>
      </c>
      <c r="X12" s="32">
        <f t="shared" si="11"/>
        <v>0.32236842105263164</v>
      </c>
      <c r="Y12" s="12"/>
      <c r="AA12" s="10">
        <v>96.9</v>
      </c>
      <c r="AB12" s="56">
        <v>2.7</v>
      </c>
      <c r="AC12" s="56">
        <v>95.2</v>
      </c>
      <c r="AD12" s="56">
        <v>0.8</v>
      </c>
      <c r="AE12" s="56">
        <v>20.2</v>
      </c>
      <c r="AF12" s="56">
        <v>20.8</v>
      </c>
      <c r="AG12" s="55" t="s">
        <v>89</v>
      </c>
    </row>
    <row r="13" spans="1:120" s="18" customFormat="1" x14ac:dyDescent="0.25">
      <c r="A13" s="27"/>
      <c r="B13" s="46"/>
      <c r="C13" s="46"/>
      <c r="D13" s="46"/>
      <c r="E13" s="46"/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35"/>
      <c r="Y13" s="46"/>
      <c r="AA13" s="10"/>
      <c r="AB13" s="56"/>
      <c r="AC13" s="56"/>
      <c r="AD13" s="56"/>
      <c r="AE13" s="56"/>
      <c r="AF13" s="56"/>
      <c r="AG13" s="55"/>
    </row>
    <row r="14" spans="1:120" x14ac:dyDescent="0.2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33"/>
      <c r="Y14" s="1"/>
      <c r="AA14" s="10"/>
      <c r="AB14" s="56"/>
      <c r="AC14" s="56"/>
      <c r="AD14" s="56"/>
      <c r="AE14" s="56"/>
      <c r="AF14" s="56"/>
      <c r="AG14" s="55"/>
    </row>
    <row r="15" spans="1:120" x14ac:dyDescent="0.25">
      <c r="A15" s="40"/>
      <c r="X15" s="33"/>
      <c r="AA15" s="10"/>
      <c r="AB15" s="56"/>
      <c r="AC15" s="56"/>
      <c r="AD15" s="56"/>
      <c r="AE15" s="56"/>
      <c r="AF15" s="56"/>
      <c r="AG15" s="10"/>
    </row>
    <row r="16" spans="1:120" x14ac:dyDescent="0.25">
      <c r="A16" s="42" t="s">
        <v>292</v>
      </c>
      <c r="B16" s="3">
        <v>4</v>
      </c>
      <c r="C16" s="3">
        <v>5</v>
      </c>
      <c r="D16" s="3">
        <v>6</v>
      </c>
      <c r="E16" s="3">
        <v>7</v>
      </c>
      <c r="F16" s="3">
        <v>8</v>
      </c>
      <c r="G16" s="3">
        <v>9</v>
      </c>
      <c r="H16" s="3">
        <v>10</v>
      </c>
      <c r="I16" s="3">
        <v>11</v>
      </c>
      <c r="J16" s="3">
        <v>12</v>
      </c>
      <c r="K16" s="3">
        <v>13</v>
      </c>
      <c r="L16" s="3">
        <v>14</v>
      </c>
      <c r="M16" s="3">
        <v>15</v>
      </c>
      <c r="N16" s="3">
        <v>16</v>
      </c>
      <c r="O16" s="3">
        <v>17</v>
      </c>
      <c r="P16" s="3">
        <v>18</v>
      </c>
      <c r="Q16" s="3">
        <v>19</v>
      </c>
      <c r="R16" s="3">
        <v>20</v>
      </c>
      <c r="S16" s="3">
        <v>21</v>
      </c>
      <c r="T16" s="3">
        <v>22</v>
      </c>
      <c r="U16" s="3">
        <v>23</v>
      </c>
      <c r="V16" s="3">
        <v>24</v>
      </c>
      <c r="W16" s="3">
        <v>25</v>
      </c>
      <c r="X16" s="33"/>
      <c r="Y16" t="s">
        <v>135</v>
      </c>
      <c r="AA16" s="10"/>
      <c r="AB16" s="56"/>
      <c r="AC16" s="56"/>
      <c r="AD16" s="56"/>
      <c r="AE16" s="56"/>
      <c r="AF16" s="56"/>
      <c r="AG16" s="10"/>
    </row>
    <row r="17" spans="1:120" s="18" customFormat="1" x14ac:dyDescent="0.25">
      <c r="A17" s="4" t="s">
        <v>18</v>
      </c>
      <c r="B17" s="1"/>
      <c r="C17" s="1"/>
      <c r="D17" s="1"/>
      <c r="E17" s="1">
        <v>1</v>
      </c>
      <c r="F17" s="1">
        <v>1</v>
      </c>
      <c r="G17" s="1">
        <v>1</v>
      </c>
      <c r="H17" s="1">
        <v>5</v>
      </c>
      <c r="I17" s="1">
        <v>26</v>
      </c>
      <c r="J17" s="1">
        <v>22</v>
      </c>
      <c r="K17" s="1">
        <v>14</v>
      </c>
      <c r="L17" s="1">
        <v>13</v>
      </c>
      <c r="M17" s="1">
        <v>7</v>
      </c>
      <c r="N17" s="1">
        <v>1</v>
      </c>
      <c r="O17" s="1">
        <v>1</v>
      </c>
      <c r="P17" s="1">
        <v>2</v>
      </c>
      <c r="Q17" s="1"/>
      <c r="R17" s="1"/>
      <c r="S17" s="1"/>
      <c r="T17" s="1"/>
      <c r="U17" s="1"/>
      <c r="V17" s="1"/>
      <c r="W17" s="1"/>
      <c r="X17" s="34"/>
      <c r="Y17" s="1">
        <v>94</v>
      </c>
      <c r="AA17" s="10"/>
      <c r="AB17" s="56"/>
      <c r="AC17" s="56"/>
      <c r="AD17" s="56"/>
      <c r="AE17" s="56"/>
      <c r="AF17" s="56"/>
      <c r="AG17" s="55" t="s">
        <v>18</v>
      </c>
    </row>
    <row r="18" spans="1:120" s="30" customFormat="1" x14ac:dyDescent="0.25">
      <c r="A18" s="28" t="s">
        <v>18</v>
      </c>
      <c r="B18" s="29"/>
      <c r="C18" s="29"/>
      <c r="D18" s="29"/>
      <c r="E18" s="29">
        <f>E17/94</f>
        <v>1.0638297872340425E-2</v>
      </c>
      <c r="F18" s="29">
        <f t="shared" ref="F18:W18" si="13">F17/94</f>
        <v>1.0638297872340425E-2</v>
      </c>
      <c r="G18" s="29">
        <f t="shared" si="13"/>
        <v>1.0638297872340425E-2</v>
      </c>
      <c r="H18" s="29">
        <f t="shared" si="13"/>
        <v>5.3191489361702128E-2</v>
      </c>
      <c r="I18" s="29">
        <f t="shared" si="13"/>
        <v>0.27659574468085107</v>
      </c>
      <c r="J18" s="29">
        <f t="shared" si="13"/>
        <v>0.23404255319148937</v>
      </c>
      <c r="K18" s="29">
        <f t="shared" si="13"/>
        <v>0.14893617021276595</v>
      </c>
      <c r="L18" s="29">
        <f t="shared" si="13"/>
        <v>0.13829787234042554</v>
      </c>
      <c r="M18" s="29">
        <f t="shared" si="13"/>
        <v>7.4468085106382975E-2</v>
      </c>
      <c r="N18" s="29">
        <f t="shared" si="13"/>
        <v>1.0638297872340425E-2</v>
      </c>
      <c r="O18" s="29">
        <f t="shared" si="13"/>
        <v>1.0638297872340425E-2</v>
      </c>
      <c r="P18" s="29">
        <f t="shared" si="13"/>
        <v>2.1276595744680851E-2</v>
      </c>
      <c r="Q18" s="29">
        <f t="shared" si="13"/>
        <v>0</v>
      </c>
      <c r="R18" s="29">
        <f t="shared" si="13"/>
        <v>0</v>
      </c>
      <c r="S18" s="29">
        <f t="shared" si="13"/>
        <v>0</v>
      </c>
      <c r="T18" s="29">
        <f t="shared" si="13"/>
        <v>0</v>
      </c>
      <c r="U18" s="29">
        <f t="shared" si="13"/>
        <v>0</v>
      </c>
      <c r="V18" s="29">
        <f t="shared" si="13"/>
        <v>0</v>
      </c>
      <c r="W18" s="29">
        <f t="shared" si="13"/>
        <v>0</v>
      </c>
      <c r="X18" s="32">
        <f t="shared" si="11"/>
        <v>0.11702127659574468</v>
      </c>
      <c r="AA18" s="59">
        <v>85.1</v>
      </c>
      <c r="AB18" s="60">
        <v>85.9</v>
      </c>
      <c r="AC18" s="60">
        <v>9.6999999999999993</v>
      </c>
      <c r="AD18" s="60">
        <v>2.5</v>
      </c>
      <c r="AE18" s="60">
        <v>24.6</v>
      </c>
      <c r="AF18" s="60">
        <v>3.9</v>
      </c>
      <c r="AG18" s="58" t="s">
        <v>18</v>
      </c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</row>
    <row r="19" spans="1:120" x14ac:dyDescent="0.25">
      <c r="A19" s="4" t="s">
        <v>9</v>
      </c>
      <c r="B19" s="1"/>
      <c r="C19" s="1"/>
      <c r="D19" s="1"/>
      <c r="E19" s="1">
        <v>1</v>
      </c>
      <c r="F19" s="1">
        <v>2</v>
      </c>
      <c r="G19" s="1">
        <v>3</v>
      </c>
      <c r="H19" s="1">
        <v>10</v>
      </c>
      <c r="I19" s="1">
        <v>21</v>
      </c>
      <c r="J19" s="1">
        <v>8</v>
      </c>
      <c r="K19" s="1">
        <v>13</v>
      </c>
      <c r="L19" s="1">
        <v>4</v>
      </c>
      <c r="M19" s="1">
        <v>2</v>
      </c>
      <c r="N19" s="1"/>
      <c r="O19" s="1">
        <v>2</v>
      </c>
      <c r="P19" s="1"/>
      <c r="Q19" s="1"/>
      <c r="R19" s="1"/>
      <c r="S19" s="1"/>
      <c r="T19" s="1"/>
      <c r="U19" s="1"/>
      <c r="V19" s="1"/>
      <c r="W19" s="1"/>
      <c r="X19" s="35"/>
      <c r="Y19" s="1">
        <v>66</v>
      </c>
      <c r="AA19" s="10"/>
      <c r="AB19" s="56"/>
      <c r="AC19" s="56"/>
      <c r="AD19" s="56"/>
      <c r="AE19" s="56"/>
      <c r="AF19" s="56"/>
      <c r="AG19" s="55" t="s">
        <v>9</v>
      </c>
    </row>
    <row r="20" spans="1:120" x14ac:dyDescent="0.25">
      <c r="A20" s="11" t="s">
        <v>270</v>
      </c>
      <c r="B20" s="12"/>
      <c r="C20" s="12"/>
      <c r="D20" s="12"/>
      <c r="E20" s="13">
        <f>E19/66</f>
        <v>1.5151515151515152E-2</v>
      </c>
      <c r="F20" s="13">
        <f t="shared" ref="F20:W20" si="14">F19/66</f>
        <v>3.0303030303030304E-2</v>
      </c>
      <c r="G20" s="13">
        <f t="shared" si="14"/>
        <v>4.5454545454545456E-2</v>
      </c>
      <c r="H20" s="13">
        <f t="shared" si="14"/>
        <v>0.15151515151515152</v>
      </c>
      <c r="I20" s="13">
        <f t="shared" si="14"/>
        <v>0.31818181818181818</v>
      </c>
      <c r="J20" s="13">
        <f t="shared" si="14"/>
        <v>0.12121212121212122</v>
      </c>
      <c r="K20" s="13">
        <f t="shared" si="14"/>
        <v>0.19696969696969696</v>
      </c>
      <c r="L20" s="13">
        <f t="shared" si="14"/>
        <v>6.0606060606060608E-2</v>
      </c>
      <c r="M20" s="13">
        <f t="shared" si="14"/>
        <v>3.0303030303030304E-2</v>
      </c>
      <c r="N20" s="13">
        <f t="shared" si="14"/>
        <v>0</v>
      </c>
      <c r="O20" s="13">
        <f t="shared" si="14"/>
        <v>3.0303030303030304E-2</v>
      </c>
      <c r="P20" s="12">
        <f t="shared" si="14"/>
        <v>0</v>
      </c>
      <c r="Q20" s="12">
        <f t="shared" si="14"/>
        <v>0</v>
      </c>
      <c r="R20" s="12">
        <f t="shared" si="14"/>
        <v>0</v>
      </c>
      <c r="S20" s="12">
        <f t="shared" si="14"/>
        <v>0</v>
      </c>
      <c r="T20" s="12">
        <f t="shared" si="14"/>
        <v>0</v>
      </c>
      <c r="U20" s="12">
        <f t="shared" si="14"/>
        <v>0</v>
      </c>
      <c r="V20" s="12">
        <f t="shared" si="14"/>
        <v>0</v>
      </c>
      <c r="W20" s="12">
        <f t="shared" si="14"/>
        <v>0</v>
      </c>
      <c r="X20" s="32">
        <f t="shared" si="11"/>
        <v>6.0606060606060608E-2</v>
      </c>
      <c r="Y20" s="12"/>
      <c r="AA20" s="10">
        <v>99.7</v>
      </c>
      <c r="AB20" s="56">
        <v>99.4</v>
      </c>
      <c r="AC20" s="56">
        <v>0.3</v>
      </c>
      <c r="AD20" s="56">
        <v>0</v>
      </c>
      <c r="AE20" s="56">
        <v>20.9</v>
      </c>
      <c r="AF20" s="56">
        <v>0</v>
      </c>
      <c r="AG20" s="55" t="s">
        <v>9</v>
      </c>
    </row>
    <row r="21" spans="1:120" x14ac:dyDescent="0.25">
      <c r="A21" s="4" t="s">
        <v>94</v>
      </c>
      <c r="B21" s="1"/>
      <c r="C21" s="1"/>
      <c r="D21" s="1"/>
      <c r="E21" s="1"/>
      <c r="F21" s="1"/>
      <c r="G21" s="1">
        <v>5</v>
      </c>
      <c r="H21" s="1">
        <v>9</v>
      </c>
      <c r="I21" s="1">
        <v>14</v>
      </c>
      <c r="J21" s="1">
        <v>13</v>
      </c>
      <c r="K21" s="1">
        <v>10</v>
      </c>
      <c r="L21" s="1">
        <v>19</v>
      </c>
      <c r="M21" s="1">
        <v>10</v>
      </c>
      <c r="N21" s="1">
        <v>4</v>
      </c>
      <c r="O21" s="1">
        <v>2</v>
      </c>
      <c r="P21" s="1">
        <v>2</v>
      </c>
      <c r="Q21" s="1"/>
      <c r="R21" s="1"/>
      <c r="S21" s="1"/>
      <c r="T21" s="1"/>
      <c r="U21" s="1"/>
      <c r="V21" s="1"/>
      <c r="W21" s="1"/>
      <c r="X21" s="33"/>
      <c r="Y21" s="1">
        <v>88</v>
      </c>
      <c r="AA21" s="10"/>
      <c r="AB21" s="56"/>
      <c r="AC21" s="56"/>
      <c r="AD21" s="56"/>
      <c r="AE21" s="56"/>
      <c r="AF21" s="56"/>
      <c r="AG21" s="55" t="s">
        <v>94</v>
      </c>
    </row>
    <row r="22" spans="1:120" x14ac:dyDescent="0.25">
      <c r="A22" s="11" t="s">
        <v>272</v>
      </c>
      <c r="B22" s="12"/>
      <c r="C22" s="12"/>
      <c r="D22" s="12"/>
      <c r="E22" s="12"/>
      <c r="F22" s="12"/>
      <c r="G22" s="13">
        <f>G21/88</f>
        <v>5.6818181818181816E-2</v>
      </c>
      <c r="H22" s="13">
        <f t="shared" ref="H22:P22" si="15">H21/88</f>
        <v>0.10227272727272728</v>
      </c>
      <c r="I22" s="13">
        <f t="shared" si="15"/>
        <v>0.15909090909090909</v>
      </c>
      <c r="J22" s="13">
        <f t="shared" si="15"/>
        <v>0.14772727272727273</v>
      </c>
      <c r="K22" s="13">
        <f t="shared" si="15"/>
        <v>0.11363636363636363</v>
      </c>
      <c r="L22" s="13">
        <f t="shared" si="15"/>
        <v>0.21590909090909091</v>
      </c>
      <c r="M22" s="13">
        <f t="shared" si="15"/>
        <v>0.11363636363636363</v>
      </c>
      <c r="N22" s="13">
        <f t="shared" si="15"/>
        <v>4.5454545454545456E-2</v>
      </c>
      <c r="O22" s="13">
        <f t="shared" si="15"/>
        <v>2.2727272727272728E-2</v>
      </c>
      <c r="P22" s="13">
        <f t="shared" si="15"/>
        <v>2.2727272727272728E-2</v>
      </c>
      <c r="Q22" s="12">
        <f>Q21/88</f>
        <v>0</v>
      </c>
      <c r="R22" s="12">
        <f t="shared" ref="R22" si="16">R21/88</f>
        <v>0</v>
      </c>
      <c r="S22" s="12">
        <f t="shared" ref="S22" si="17">S21/88</f>
        <v>0</v>
      </c>
      <c r="T22" s="12">
        <f t="shared" ref="T22" si="18">T21/88</f>
        <v>0</v>
      </c>
      <c r="U22" s="12">
        <f t="shared" ref="U22" si="19">U21/88</f>
        <v>0</v>
      </c>
      <c r="V22" s="50">
        <f t="shared" ref="V22" si="20">V21/88</f>
        <v>0</v>
      </c>
      <c r="W22" s="12">
        <f t="shared" ref="W22" si="21">W21/88</f>
        <v>0</v>
      </c>
      <c r="X22" s="32">
        <f>SUM(M22:W22)</f>
        <v>0.20454545454545456</v>
      </c>
      <c r="Y22" s="12"/>
      <c r="AA22" s="10">
        <v>97.4</v>
      </c>
      <c r="AB22" s="56">
        <v>98.5</v>
      </c>
      <c r="AC22" s="56">
        <v>1.5</v>
      </c>
      <c r="AD22" s="56">
        <v>0</v>
      </c>
      <c r="AE22" s="56">
        <v>16.899999999999999</v>
      </c>
      <c r="AF22" s="56">
        <v>0.3</v>
      </c>
      <c r="AG22" s="55" t="s">
        <v>94</v>
      </c>
    </row>
    <row r="23" spans="1:120" x14ac:dyDescent="0.25">
      <c r="A23" s="4" t="s">
        <v>50</v>
      </c>
      <c r="B23" s="1"/>
      <c r="C23" s="1"/>
      <c r="D23" s="1"/>
      <c r="E23" s="1"/>
      <c r="F23" s="1">
        <v>1</v>
      </c>
      <c r="G23" s="1">
        <v>4</v>
      </c>
      <c r="H23" s="1">
        <v>8</v>
      </c>
      <c r="I23" s="1">
        <v>24</v>
      </c>
      <c r="J23" s="1">
        <v>33</v>
      </c>
      <c r="K23" s="1">
        <v>46</v>
      </c>
      <c r="L23" s="1">
        <v>45</v>
      </c>
      <c r="M23" s="1">
        <v>40</v>
      </c>
      <c r="N23" s="1">
        <v>25</v>
      </c>
      <c r="O23" s="1">
        <v>18</v>
      </c>
      <c r="P23" s="1">
        <v>13</v>
      </c>
      <c r="Q23" s="1">
        <v>7</v>
      </c>
      <c r="R23" s="1">
        <v>2</v>
      </c>
      <c r="S23" s="1"/>
      <c r="T23" s="1"/>
      <c r="U23" s="1"/>
      <c r="V23" s="1"/>
      <c r="W23" s="1"/>
      <c r="X23" s="33"/>
      <c r="Y23" s="1">
        <v>266</v>
      </c>
      <c r="AA23" s="10"/>
      <c r="AB23" s="56"/>
      <c r="AC23" s="56"/>
      <c r="AD23" s="56"/>
      <c r="AE23" s="56"/>
      <c r="AF23" s="56"/>
      <c r="AG23" s="55" t="s">
        <v>50</v>
      </c>
    </row>
    <row r="24" spans="1:120" x14ac:dyDescent="0.25">
      <c r="A24" s="11" t="s">
        <v>271</v>
      </c>
      <c r="B24" s="12"/>
      <c r="C24" s="12"/>
      <c r="D24" s="12"/>
      <c r="E24" s="12"/>
      <c r="F24" s="12">
        <f>F23/266</f>
        <v>3.7593984962406013E-3</v>
      </c>
      <c r="G24" s="13">
        <f t="shared" ref="G24:W24" si="22">G23/266</f>
        <v>1.5037593984962405E-2</v>
      </c>
      <c r="H24" s="13">
        <f t="shared" si="22"/>
        <v>3.007518796992481E-2</v>
      </c>
      <c r="I24" s="13">
        <f t="shared" si="22"/>
        <v>9.0225563909774431E-2</v>
      </c>
      <c r="J24" s="13">
        <f t="shared" si="22"/>
        <v>0.12406015037593984</v>
      </c>
      <c r="K24" s="13">
        <f t="shared" si="22"/>
        <v>0.17293233082706766</v>
      </c>
      <c r="L24" s="13">
        <f t="shared" si="22"/>
        <v>0.16917293233082706</v>
      </c>
      <c r="M24" s="13">
        <f t="shared" si="22"/>
        <v>0.15037593984962405</v>
      </c>
      <c r="N24" s="13">
        <f t="shared" si="22"/>
        <v>9.3984962406015032E-2</v>
      </c>
      <c r="O24" s="13">
        <f t="shared" si="22"/>
        <v>6.7669172932330823E-2</v>
      </c>
      <c r="P24" s="13">
        <f t="shared" si="22"/>
        <v>4.8872180451127817E-2</v>
      </c>
      <c r="Q24" s="13">
        <f t="shared" si="22"/>
        <v>2.6315789473684209E-2</v>
      </c>
      <c r="R24" s="13">
        <f t="shared" si="22"/>
        <v>7.5187969924812026E-3</v>
      </c>
      <c r="S24" s="12">
        <f t="shared" si="22"/>
        <v>0</v>
      </c>
      <c r="T24" s="12">
        <f t="shared" si="22"/>
        <v>0</v>
      </c>
      <c r="U24" s="12">
        <f t="shared" si="22"/>
        <v>0</v>
      </c>
      <c r="V24" s="12">
        <f t="shared" si="22"/>
        <v>0</v>
      </c>
      <c r="W24" s="12">
        <f t="shared" si="22"/>
        <v>0</v>
      </c>
      <c r="X24" s="32">
        <f t="shared" si="11"/>
        <v>0.39473684210526311</v>
      </c>
      <c r="Y24" s="12"/>
      <c r="AA24" s="10">
        <v>93.4</v>
      </c>
      <c r="AB24" s="56">
        <v>96.1</v>
      </c>
      <c r="AC24" s="56">
        <v>2.7</v>
      </c>
      <c r="AD24" s="56">
        <v>0.1</v>
      </c>
      <c r="AE24" s="56">
        <v>17.2</v>
      </c>
      <c r="AF24" s="56">
        <v>0.9</v>
      </c>
      <c r="AG24" s="55" t="s">
        <v>50</v>
      </c>
    </row>
    <row r="25" spans="1:120" x14ac:dyDescent="0.25">
      <c r="A25" s="4" t="s">
        <v>43</v>
      </c>
      <c r="B25" s="1"/>
      <c r="C25" s="1"/>
      <c r="D25" s="1"/>
      <c r="E25" s="1"/>
      <c r="F25" s="1">
        <v>2</v>
      </c>
      <c r="G25" s="1">
        <v>1</v>
      </c>
      <c r="H25" s="1">
        <v>10</v>
      </c>
      <c r="I25" s="1">
        <v>27</v>
      </c>
      <c r="J25" s="1">
        <v>33</v>
      </c>
      <c r="K25" s="1">
        <v>29</v>
      </c>
      <c r="L25" s="1">
        <v>19</v>
      </c>
      <c r="M25" s="1">
        <v>24</v>
      </c>
      <c r="N25" s="1">
        <v>18</v>
      </c>
      <c r="O25" s="1">
        <v>8</v>
      </c>
      <c r="P25" s="1">
        <v>5</v>
      </c>
      <c r="Q25" s="1">
        <v>2</v>
      </c>
      <c r="R25" s="1"/>
      <c r="S25" s="1"/>
      <c r="T25" s="1"/>
      <c r="U25" s="1"/>
      <c r="V25" s="1"/>
      <c r="W25" s="1"/>
      <c r="X25" s="33"/>
      <c r="Y25" s="1">
        <v>178</v>
      </c>
      <c r="AA25" s="10"/>
      <c r="AB25" s="56"/>
      <c r="AC25" s="56"/>
      <c r="AD25" s="56"/>
      <c r="AE25" s="56"/>
      <c r="AF25" s="56"/>
      <c r="AG25" s="55" t="s">
        <v>43</v>
      </c>
    </row>
    <row r="26" spans="1:120" x14ac:dyDescent="0.25">
      <c r="A26" s="11" t="s">
        <v>273</v>
      </c>
      <c r="B26" s="14"/>
      <c r="C26" s="14"/>
      <c r="D26" s="14"/>
      <c r="E26" s="14"/>
      <c r="F26" s="13">
        <f>F25/178</f>
        <v>1.1235955056179775E-2</v>
      </c>
      <c r="G26" s="13">
        <f t="shared" ref="G26:W26" si="23">G25/178</f>
        <v>5.6179775280898875E-3</v>
      </c>
      <c r="H26" s="13">
        <f t="shared" si="23"/>
        <v>5.6179775280898875E-2</v>
      </c>
      <c r="I26" s="13">
        <f t="shared" si="23"/>
        <v>0.15168539325842698</v>
      </c>
      <c r="J26" s="13">
        <f t="shared" si="23"/>
        <v>0.1853932584269663</v>
      </c>
      <c r="K26" s="13">
        <f t="shared" si="23"/>
        <v>0.16292134831460675</v>
      </c>
      <c r="L26" s="13">
        <f t="shared" si="23"/>
        <v>0.10674157303370786</v>
      </c>
      <c r="M26" s="13">
        <f t="shared" si="23"/>
        <v>0.1348314606741573</v>
      </c>
      <c r="N26" s="13">
        <f t="shared" si="23"/>
        <v>0.10112359550561797</v>
      </c>
      <c r="O26" s="13">
        <f t="shared" si="23"/>
        <v>4.49438202247191E-2</v>
      </c>
      <c r="P26" s="13">
        <f t="shared" si="23"/>
        <v>2.8089887640449437E-2</v>
      </c>
      <c r="Q26" s="13">
        <f t="shared" si="23"/>
        <v>1.1235955056179775E-2</v>
      </c>
      <c r="R26" s="14">
        <f t="shared" si="23"/>
        <v>0</v>
      </c>
      <c r="S26" s="14">
        <f t="shared" si="23"/>
        <v>0</v>
      </c>
      <c r="T26" s="14">
        <f t="shared" si="23"/>
        <v>0</v>
      </c>
      <c r="U26" s="14">
        <f t="shared" si="23"/>
        <v>0</v>
      </c>
      <c r="V26" s="14">
        <f t="shared" si="23"/>
        <v>0</v>
      </c>
      <c r="W26" s="14">
        <f t="shared" si="23"/>
        <v>0</v>
      </c>
      <c r="X26" s="32">
        <f t="shared" si="11"/>
        <v>0.3202247191011236</v>
      </c>
      <c r="Y26" s="14"/>
      <c r="AA26" s="10">
        <v>82.3</v>
      </c>
      <c r="AB26" s="56">
        <v>99.1</v>
      </c>
      <c r="AC26" s="56">
        <v>0.2</v>
      </c>
      <c r="AD26" s="56">
        <v>0</v>
      </c>
      <c r="AE26" s="56">
        <v>18.399999999999999</v>
      </c>
      <c r="AF26" s="56">
        <v>0</v>
      </c>
      <c r="AG26" s="55" t="s">
        <v>43</v>
      </c>
    </row>
    <row r="27" spans="1:120" x14ac:dyDescent="0.25">
      <c r="A27" s="4" t="s">
        <v>78</v>
      </c>
      <c r="B27" s="1"/>
      <c r="C27" s="1"/>
      <c r="D27" s="1"/>
      <c r="E27" s="1"/>
      <c r="F27" s="1"/>
      <c r="G27" s="1">
        <v>2</v>
      </c>
      <c r="H27" s="1">
        <v>3</v>
      </c>
      <c r="I27" s="1">
        <v>2</v>
      </c>
      <c r="J27" s="1">
        <v>3</v>
      </c>
      <c r="K27" s="1">
        <v>6</v>
      </c>
      <c r="L27" s="1">
        <v>5</v>
      </c>
      <c r="M27" s="1">
        <v>7</v>
      </c>
      <c r="N27" s="1">
        <v>5</v>
      </c>
      <c r="O27" s="1">
        <v>2</v>
      </c>
      <c r="P27" s="1">
        <v>2</v>
      </c>
      <c r="Q27" s="1">
        <v>1</v>
      </c>
      <c r="R27" s="1">
        <v>2</v>
      </c>
      <c r="S27" s="1"/>
      <c r="T27" s="1"/>
      <c r="U27" s="1"/>
      <c r="V27" s="1"/>
      <c r="W27" s="1"/>
      <c r="X27" s="35"/>
      <c r="Y27" s="1">
        <v>40</v>
      </c>
      <c r="AA27" s="10"/>
      <c r="AB27" s="56"/>
      <c r="AC27" s="56"/>
      <c r="AD27" s="56"/>
      <c r="AE27" s="56"/>
      <c r="AF27" s="56"/>
      <c r="AG27" s="55" t="s">
        <v>78</v>
      </c>
    </row>
    <row r="28" spans="1:120" s="14" customFormat="1" x14ac:dyDescent="0.25">
      <c r="A28" s="11" t="s">
        <v>78</v>
      </c>
      <c r="F28" s="14">
        <f>F27/40</f>
        <v>0</v>
      </c>
      <c r="G28" s="14">
        <f t="shared" ref="G28:W28" si="24">G27/40</f>
        <v>0.05</v>
      </c>
      <c r="H28" s="14">
        <f t="shared" si="24"/>
        <v>7.4999999999999997E-2</v>
      </c>
      <c r="I28" s="14">
        <f t="shared" si="24"/>
        <v>0.05</v>
      </c>
      <c r="J28" s="14">
        <f t="shared" si="24"/>
        <v>7.4999999999999997E-2</v>
      </c>
      <c r="K28" s="14">
        <f t="shared" si="24"/>
        <v>0.15</v>
      </c>
      <c r="L28" s="14">
        <f t="shared" si="24"/>
        <v>0.125</v>
      </c>
      <c r="M28" s="14">
        <f t="shared" si="24"/>
        <v>0.17499999999999999</v>
      </c>
      <c r="N28" s="14">
        <f t="shared" si="24"/>
        <v>0.125</v>
      </c>
      <c r="O28" s="14">
        <f t="shared" si="24"/>
        <v>0.05</v>
      </c>
      <c r="P28" s="14">
        <f t="shared" si="24"/>
        <v>0.05</v>
      </c>
      <c r="Q28" s="14">
        <f t="shared" si="24"/>
        <v>2.5000000000000001E-2</v>
      </c>
      <c r="R28" s="14">
        <f t="shared" si="24"/>
        <v>0.05</v>
      </c>
      <c r="S28" s="14">
        <f t="shared" si="24"/>
        <v>0</v>
      </c>
      <c r="T28" s="14">
        <f t="shared" si="24"/>
        <v>0</v>
      </c>
      <c r="U28" s="14">
        <f t="shared" si="24"/>
        <v>0</v>
      </c>
      <c r="V28" s="14">
        <f t="shared" si="24"/>
        <v>0</v>
      </c>
      <c r="W28" s="14">
        <f t="shared" si="24"/>
        <v>0</v>
      </c>
      <c r="X28" s="32">
        <f t="shared" si="11"/>
        <v>0.47499999999999998</v>
      </c>
      <c r="AA28" s="10">
        <v>95.9</v>
      </c>
      <c r="AB28" s="61">
        <v>98</v>
      </c>
      <c r="AC28">
        <v>1.4</v>
      </c>
      <c r="AD28" s="56">
        <v>0.3</v>
      </c>
      <c r="AE28" s="56">
        <v>19.5</v>
      </c>
      <c r="AF28" s="56">
        <v>0.7</v>
      </c>
      <c r="AG28" s="55" t="s">
        <v>78</v>
      </c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pans="1:120" s="18" customFormat="1" x14ac:dyDescent="0.25">
      <c r="A29" s="27"/>
      <c r="X29" s="26"/>
      <c r="AA29" s="10"/>
      <c r="AB29" s="56"/>
      <c r="AC29" s="56"/>
      <c r="AD29" s="56"/>
      <c r="AE29" s="56"/>
      <c r="AF29" s="56"/>
      <c r="AG29" s="55"/>
    </row>
    <row r="30" spans="1:120" s="18" customFormat="1" x14ac:dyDescent="0.25">
      <c r="A30" s="27"/>
      <c r="X30" s="26"/>
      <c r="AA30" s="10"/>
      <c r="AB30" s="56"/>
      <c r="AC30" s="56"/>
      <c r="AD30" s="56"/>
      <c r="AE30" s="56"/>
      <c r="AF30" s="56"/>
      <c r="AG30" s="55"/>
    </row>
    <row r="31" spans="1:120" x14ac:dyDescent="0.25">
      <c r="A31" s="41" t="s">
        <v>293</v>
      </c>
      <c r="B31" s="3">
        <v>4</v>
      </c>
      <c r="C31" s="3">
        <v>5</v>
      </c>
      <c r="D31" s="3">
        <v>6</v>
      </c>
      <c r="E31" s="3">
        <v>7</v>
      </c>
      <c r="F31" s="3">
        <v>8</v>
      </c>
      <c r="G31" s="3">
        <v>9</v>
      </c>
      <c r="H31" s="3">
        <v>10</v>
      </c>
      <c r="I31" s="3">
        <v>11</v>
      </c>
      <c r="J31" s="3">
        <v>12</v>
      </c>
      <c r="K31" s="3">
        <v>13</v>
      </c>
      <c r="L31" s="3">
        <v>14</v>
      </c>
      <c r="M31" s="3">
        <v>15</v>
      </c>
      <c r="N31" s="3">
        <v>16</v>
      </c>
      <c r="O31" s="3">
        <v>17</v>
      </c>
      <c r="P31" s="3">
        <v>18</v>
      </c>
      <c r="Q31" s="3">
        <v>19</v>
      </c>
      <c r="R31" s="3">
        <v>20</v>
      </c>
      <c r="S31" s="3">
        <v>21</v>
      </c>
      <c r="T31" s="3">
        <v>22</v>
      </c>
      <c r="U31" s="3">
        <v>23</v>
      </c>
      <c r="V31" s="3">
        <v>24</v>
      </c>
      <c r="W31" s="3">
        <v>25</v>
      </c>
      <c r="X31" s="26"/>
      <c r="AA31" s="10"/>
      <c r="AB31" s="56"/>
      <c r="AC31" s="56"/>
      <c r="AD31" s="56"/>
      <c r="AE31" s="56"/>
      <c r="AF31" s="56"/>
      <c r="AG31" s="10"/>
    </row>
    <row r="32" spans="1:120" x14ac:dyDescent="0.25">
      <c r="A32" s="4" t="s">
        <v>29</v>
      </c>
      <c r="B32" s="1"/>
      <c r="C32" s="1"/>
      <c r="D32" s="1"/>
      <c r="E32" s="1"/>
      <c r="F32" s="1">
        <v>3</v>
      </c>
      <c r="G32" s="1">
        <v>1</v>
      </c>
      <c r="H32" s="1">
        <v>7</v>
      </c>
      <c r="I32" s="1">
        <v>18</v>
      </c>
      <c r="J32" s="1">
        <v>14</v>
      </c>
      <c r="K32" s="1">
        <v>17</v>
      </c>
      <c r="L32" s="1">
        <v>16</v>
      </c>
      <c r="M32" s="1">
        <v>9</v>
      </c>
      <c r="N32" s="1">
        <v>5</v>
      </c>
      <c r="O32" s="1"/>
      <c r="P32" s="1"/>
      <c r="Q32" s="1"/>
      <c r="R32" s="1"/>
      <c r="S32" s="1"/>
      <c r="T32" s="1"/>
      <c r="U32" s="1"/>
      <c r="V32" s="1"/>
      <c r="W32" s="1"/>
      <c r="X32" s="26"/>
      <c r="Y32" s="1">
        <v>90</v>
      </c>
      <c r="AA32" s="10"/>
      <c r="AB32" s="56"/>
      <c r="AC32" s="56"/>
      <c r="AD32" s="56"/>
      <c r="AE32" s="56"/>
      <c r="AF32" s="56"/>
      <c r="AG32" s="55" t="s">
        <v>29</v>
      </c>
    </row>
    <row r="33" spans="1:120" s="14" customFormat="1" x14ac:dyDescent="0.25">
      <c r="A33" s="11" t="s">
        <v>29</v>
      </c>
      <c r="B33" s="12"/>
      <c r="C33" s="12"/>
      <c r="D33" s="12"/>
      <c r="E33" s="12"/>
      <c r="F33" s="12">
        <f>F32/90</f>
        <v>3.3333333333333333E-2</v>
      </c>
      <c r="G33" s="12">
        <f t="shared" ref="G33:W33" si="25">G32/90</f>
        <v>1.1111111111111112E-2</v>
      </c>
      <c r="H33" s="12">
        <f t="shared" si="25"/>
        <v>7.7777777777777779E-2</v>
      </c>
      <c r="I33" s="12">
        <f t="shared" si="25"/>
        <v>0.2</v>
      </c>
      <c r="J33" s="12">
        <f t="shared" si="25"/>
        <v>0.15555555555555556</v>
      </c>
      <c r="K33" s="12">
        <f t="shared" si="25"/>
        <v>0.18888888888888888</v>
      </c>
      <c r="L33" s="12">
        <f t="shared" si="25"/>
        <v>0.17777777777777778</v>
      </c>
      <c r="M33" s="12">
        <f t="shared" si="25"/>
        <v>0.1</v>
      </c>
      <c r="N33" s="12">
        <f t="shared" si="25"/>
        <v>5.5555555555555552E-2</v>
      </c>
      <c r="O33" s="12">
        <f t="shared" si="25"/>
        <v>0</v>
      </c>
      <c r="P33" s="12">
        <f t="shared" si="25"/>
        <v>0</v>
      </c>
      <c r="Q33" s="12">
        <f t="shared" si="25"/>
        <v>0</v>
      </c>
      <c r="R33" s="12">
        <f t="shared" si="25"/>
        <v>0</v>
      </c>
      <c r="S33" s="12">
        <f t="shared" si="25"/>
        <v>0</v>
      </c>
      <c r="T33" s="12">
        <f t="shared" si="25"/>
        <v>0</v>
      </c>
      <c r="U33" s="12">
        <f t="shared" si="25"/>
        <v>0</v>
      </c>
      <c r="V33" s="12">
        <f t="shared" si="25"/>
        <v>0</v>
      </c>
      <c r="W33" s="12">
        <f t="shared" si="25"/>
        <v>0</v>
      </c>
      <c r="X33" s="19">
        <f t="shared" si="11"/>
        <v>0.15555555555555556</v>
      </c>
      <c r="Y33" s="12"/>
      <c r="AA33" s="10">
        <v>97.6</v>
      </c>
      <c r="AB33" s="56">
        <v>97.1</v>
      </c>
      <c r="AC33" s="56">
        <v>2.4</v>
      </c>
      <c r="AD33" s="56">
        <v>0.2</v>
      </c>
      <c r="AE33" s="56">
        <v>24.5</v>
      </c>
      <c r="AF33" s="56">
        <v>0.2</v>
      </c>
      <c r="AG33" s="55" t="s">
        <v>29</v>
      </c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</row>
    <row r="34" spans="1:120" x14ac:dyDescent="0.25">
      <c r="A34" s="4" t="s">
        <v>283</v>
      </c>
      <c r="B34" s="1"/>
      <c r="C34" s="1"/>
      <c r="D34" s="1"/>
      <c r="E34" s="1"/>
      <c r="F34" s="1">
        <v>2</v>
      </c>
      <c r="G34" s="1">
        <v>2</v>
      </c>
      <c r="H34" s="1">
        <v>6</v>
      </c>
      <c r="I34" s="1">
        <v>14</v>
      </c>
      <c r="J34" s="1">
        <v>25</v>
      </c>
      <c r="K34" s="1">
        <v>17</v>
      </c>
      <c r="L34" s="1">
        <v>36</v>
      </c>
      <c r="M34" s="1">
        <v>44</v>
      </c>
      <c r="N34" s="1">
        <v>28</v>
      </c>
      <c r="O34" s="1">
        <v>24</v>
      </c>
      <c r="P34" s="1">
        <v>18</v>
      </c>
      <c r="Q34" s="1">
        <v>11</v>
      </c>
      <c r="R34" s="1">
        <v>5</v>
      </c>
      <c r="S34" s="1">
        <v>3</v>
      </c>
      <c r="T34" s="1">
        <v>4</v>
      </c>
      <c r="U34" s="1">
        <v>1</v>
      </c>
      <c r="V34" s="1"/>
      <c r="W34" s="1">
        <v>1</v>
      </c>
      <c r="X34" s="26"/>
      <c r="Y34" s="1">
        <v>241</v>
      </c>
      <c r="AA34" s="10"/>
      <c r="AB34" s="56"/>
      <c r="AC34" s="56"/>
      <c r="AD34" s="56"/>
      <c r="AE34" s="56"/>
      <c r="AF34" s="56"/>
      <c r="AG34" s="55" t="s">
        <v>283</v>
      </c>
    </row>
    <row r="35" spans="1:120" s="14" customFormat="1" x14ac:dyDescent="0.25">
      <c r="A35" s="11" t="s">
        <v>56</v>
      </c>
      <c r="B35" s="12"/>
      <c r="C35" s="12"/>
      <c r="D35" s="12"/>
      <c r="E35" s="12"/>
      <c r="F35" s="12">
        <f>F34/241</f>
        <v>8.2987551867219917E-3</v>
      </c>
      <c r="G35" s="12">
        <f t="shared" ref="G35:W35" si="26">G34/241</f>
        <v>8.2987551867219917E-3</v>
      </c>
      <c r="H35" s="12">
        <f t="shared" si="26"/>
        <v>2.4896265560165973E-2</v>
      </c>
      <c r="I35" s="12">
        <f t="shared" si="26"/>
        <v>5.8091286307053944E-2</v>
      </c>
      <c r="J35" s="12">
        <f t="shared" si="26"/>
        <v>0.1037344398340249</v>
      </c>
      <c r="K35" s="12">
        <f t="shared" si="26"/>
        <v>7.0539419087136929E-2</v>
      </c>
      <c r="L35" s="12">
        <f t="shared" si="26"/>
        <v>0.14937759336099585</v>
      </c>
      <c r="M35" s="12">
        <f t="shared" si="26"/>
        <v>0.18257261410788381</v>
      </c>
      <c r="N35" s="12">
        <f t="shared" si="26"/>
        <v>0.11618257261410789</v>
      </c>
      <c r="O35" s="12">
        <f t="shared" si="26"/>
        <v>9.9585062240663894E-2</v>
      </c>
      <c r="P35" s="12">
        <f t="shared" si="26"/>
        <v>7.4688796680497924E-2</v>
      </c>
      <c r="Q35" s="12">
        <f t="shared" si="26"/>
        <v>4.5643153526970952E-2</v>
      </c>
      <c r="R35" s="12">
        <f t="shared" si="26"/>
        <v>2.0746887966804978E-2</v>
      </c>
      <c r="S35" s="12">
        <f t="shared" si="26"/>
        <v>1.2448132780082987E-2</v>
      </c>
      <c r="T35" s="12">
        <f t="shared" si="26"/>
        <v>1.6597510373443983E-2</v>
      </c>
      <c r="U35" s="12">
        <f t="shared" si="26"/>
        <v>4.1493775933609959E-3</v>
      </c>
      <c r="V35" s="12">
        <f t="shared" si="26"/>
        <v>0</v>
      </c>
      <c r="W35" s="12">
        <f t="shared" si="26"/>
        <v>4.1493775933609959E-3</v>
      </c>
      <c r="X35" s="19">
        <f t="shared" si="11"/>
        <v>0.57676348547717837</v>
      </c>
      <c r="Y35" s="12"/>
      <c r="AA35" s="10">
        <v>86.8</v>
      </c>
      <c r="AB35" s="56">
        <v>60.5</v>
      </c>
      <c r="AC35" s="56">
        <v>36</v>
      </c>
      <c r="AD35" s="56">
        <v>1.1000000000000001</v>
      </c>
      <c r="AE35" s="56">
        <v>13.9</v>
      </c>
      <c r="AF35" s="56">
        <v>3.5</v>
      </c>
      <c r="AG35" s="55" t="s">
        <v>56</v>
      </c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</row>
    <row r="36" spans="1:120" x14ac:dyDescent="0.25">
      <c r="A36" s="4" t="s">
        <v>84</v>
      </c>
      <c r="B36" s="1"/>
      <c r="C36" s="1"/>
      <c r="D36" s="1"/>
      <c r="E36" s="1"/>
      <c r="F36" s="1"/>
      <c r="G36" s="1">
        <v>3</v>
      </c>
      <c r="H36" s="1">
        <v>4</v>
      </c>
      <c r="I36" s="1">
        <v>16</v>
      </c>
      <c r="J36" s="1">
        <v>26</v>
      </c>
      <c r="K36" s="1">
        <v>32</v>
      </c>
      <c r="L36" s="1">
        <v>37</v>
      </c>
      <c r="M36" s="1">
        <v>16</v>
      </c>
      <c r="N36" s="1">
        <v>9</v>
      </c>
      <c r="O36" s="1">
        <v>6</v>
      </c>
      <c r="P36" s="1">
        <v>5</v>
      </c>
      <c r="Q36" s="1"/>
      <c r="R36" s="1">
        <v>1</v>
      </c>
      <c r="S36" s="1">
        <v>2</v>
      </c>
      <c r="T36" s="1"/>
      <c r="U36" s="1"/>
      <c r="V36" s="1"/>
      <c r="W36" s="1"/>
      <c r="X36" s="26"/>
      <c r="Y36" s="1">
        <v>157</v>
      </c>
      <c r="AA36" s="10"/>
      <c r="AB36" s="56"/>
      <c r="AC36" s="56"/>
      <c r="AD36" s="56"/>
      <c r="AE36" s="56"/>
      <c r="AF36" s="56"/>
      <c r="AG36" s="55" t="s">
        <v>84</v>
      </c>
    </row>
    <row r="37" spans="1:120" s="14" customFormat="1" x14ac:dyDescent="0.25">
      <c r="A37" s="11" t="s">
        <v>84</v>
      </c>
      <c r="F37" s="14">
        <f>F36/157</f>
        <v>0</v>
      </c>
      <c r="G37" s="14">
        <f t="shared" ref="G37:W37" si="27">G36/157</f>
        <v>1.9108280254777069E-2</v>
      </c>
      <c r="H37" s="14">
        <f t="shared" si="27"/>
        <v>2.5477707006369428E-2</v>
      </c>
      <c r="I37" s="14">
        <f t="shared" si="27"/>
        <v>0.10191082802547771</v>
      </c>
      <c r="J37" s="14">
        <f t="shared" si="27"/>
        <v>0.16560509554140126</v>
      </c>
      <c r="K37" s="14">
        <f t="shared" si="27"/>
        <v>0.20382165605095542</v>
      </c>
      <c r="L37" s="14">
        <f t="shared" si="27"/>
        <v>0.2356687898089172</v>
      </c>
      <c r="M37" s="14">
        <f t="shared" si="27"/>
        <v>0.10191082802547771</v>
      </c>
      <c r="N37" s="14">
        <f t="shared" si="27"/>
        <v>5.7324840764331211E-2</v>
      </c>
      <c r="O37" s="14">
        <f t="shared" si="27"/>
        <v>3.8216560509554139E-2</v>
      </c>
      <c r="P37" s="14">
        <f t="shared" si="27"/>
        <v>3.1847133757961783E-2</v>
      </c>
      <c r="Q37" s="14">
        <f t="shared" si="27"/>
        <v>0</v>
      </c>
      <c r="R37" s="14">
        <f t="shared" si="27"/>
        <v>6.369426751592357E-3</v>
      </c>
      <c r="S37" s="14">
        <f t="shared" si="27"/>
        <v>1.2738853503184714E-2</v>
      </c>
      <c r="T37" s="14">
        <f t="shared" si="27"/>
        <v>0</v>
      </c>
      <c r="U37" s="14">
        <f t="shared" si="27"/>
        <v>0</v>
      </c>
      <c r="V37" s="14">
        <f t="shared" si="27"/>
        <v>0</v>
      </c>
      <c r="W37" s="14">
        <f t="shared" si="27"/>
        <v>0</v>
      </c>
      <c r="X37" s="19">
        <f t="shared" si="11"/>
        <v>0.24840764331210191</v>
      </c>
      <c r="AA37" s="10">
        <v>88.7</v>
      </c>
      <c r="AB37" s="56">
        <v>98</v>
      </c>
      <c r="AC37" s="56">
        <v>0.2</v>
      </c>
      <c r="AD37" s="56">
        <v>0</v>
      </c>
      <c r="AE37" s="56">
        <v>14.1</v>
      </c>
      <c r="AF37" s="56">
        <v>0.2</v>
      </c>
      <c r="AG37" s="55" t="s">
        <v>84</v>
      </c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</row>
    <row r="38" spans="1:120" x14ac:dyDescent="0.25">
      <c r="A38" s="4"/>
      <c r="AA38" s="10"/>
      <c r="AB38" s="56"/>
      <c r="AC38" s="56"/>
      <c r="AD38" s="56"/>
      <c r="AE38" s="56"/>
      <c r="AF38" s="56"/>
      <c r="AG38" s="55"/>
    </row>
    <row r="39" spans="1:120" x14ac:dyDescent="0.25">
      <c r="AA39" s="10"/>
      <c r="AB39" s="56"/>
      <c r="AC39" s="56"/>
      <c r="AD39" s="56"/>
      <c r="AE39" s="56"/>
      <c r="AF39" s="56"/>
      <c r="AG39" s="10"/>
    </row>
    <row r="40" spans="1:120" s="23" customFormat="1" x14ac:dyDescent="0.25">
      <c r="A40" s="42" t="s">
        <v>301</v>
      </c>
      <c r="B40" s="3">
        <v>4</v>
      </c>
      <c r="C40" s="3">
        <v>5</v>
      </c>
      <c r="D40" s="3">
        <v>6</v>
      </c>
      <c r="E40" s="3">
        <v>7</v>
      </c>
      <c r="F40" s="3">
        <v>8</v>
      </c>
      <c r="G40" s="3">
        <v>9</v>
      </c>
      <c r="H40" s="3">
        <v>10</v>
      </c>
      <c r="I40" s="3">
        <v>11</v>
      </c>
      <c r="J40" s="3">
        <v>12</v>
      </c>
      <c r="K40" s="3">
        <v>13</v>
      </c>
      <c r="L40" s="3">
        <v>14</v>
      </c>
      <c r="M40" s="3">
        <v>15</v>
      </c>
      <c r="N40" s="3">
        <v>16</v>
      </c>
      <c r="O40" s="3">
        <v>17</v>
      </c>
      <c r="P40" s="3">
        <v>18</v>
      </c>
      <c r="Q40" s="3">
        <v>19</v>
      </c>
      <c r="R40" s="3">
        <v>20</v>
      </c>
      <c r="S40" s="3">
        <v>21</v>
      </c>
      <c r="T40" s="3">
        <v>22</v>
      </c>
      <c r="U40" s="3">
        <v>23</v>
      </c>
      <c r="V40" s="3">
        <v>24</v>
      </c>
      <c r="W40" s="3">
        <v>25</v>
      </c>
      <c r="X40" s="20"/>
      <c r="Y40" t="s">
        <v>135</v>
      </c>
      <c r="AA40" s="62"/>
      <c r="AB40" s="63"/>
      <c r="AC40" s="63"/>
      <c r="AD40" s="63"/>
      <c r="AE40" s="63"/>
      <c r="AF40" s="63"/>
      <c r="AG40" s="10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</row>
    <row r="41" spans="1:120" x14ac:dyDescent="0.25">
      <c r="A41" s="4" t="s">
        <v>16</v>
      </c>
      <c r="B41" s="1"/>
      <c r="C41" s="1"/>
      <c r="D41" s="1"/>
      <c r="E41" s="1">
        <v>1</v>
      </c>
      <c r="F41" s="1">
        <v>2</v>
      </c>
      <c r="G41" s="1">
        <v>6</v>
      </c>
      <c r="H41" s="1">
        <v>12</v>
      </c>
      <c r="I41" s="1">
        <v>17</v>
      </c>
      <c r="J41" s="1">
        <v>16</v>
      </c>
      <c r="K41" s="1">
        <v>15</v>
      </c>
      <c r="L41" s="1">
        <v>19</v>
      </c>
      <c r="M41" s="1">
        <v>18</v>
      </c>
      <c r="N41" s="1">
        <v>20</v>
      </c>
      <c r="O41" s="1">
        <v>6</v>
      </c>
      <c r="P41" s="1">
        <v>4</v>
      </c>
      <c r="Q41" s="1">
        <v>2</v>
      </c>
      <c r="R41" s="1"/>
      <c r="S41" s="1"/>
      <c r="T41" s="1">
        <v>1</v>
      </c>
      <c r="U41" s="1"/>
      <c r="V41" s="1"/>
      <c r="W41" s="1"/>
      <c r="Y41" s="1">
        <v>139</v>
      </c>
      <c r="AA41" s="10"/>
      <c r="AB41" s="56"/>
      <c r="AC41" s="56"/>
      <c r="AD41" s="56"/>
      <c r="AE41" s="56"/>
      <c r="AF41" s="56"/>
      <c r="AG41" s="55" t="s">
        <v>16</v>
      </c>
    </row>
    <row r="42" spans="1:120" s="14" customFormat="1" x14ac:dyDescent="0.25">
      <c r="A42" s="11" t="s">
        <v>16</v>
      </c>
      <c r="B42" s="23"/>
      <c r="C42" s="23"/>
      <c r="D42" s="23"/>
      <c r="E42" s="23">
        <f>E41/139</f>
        <v>7.1942446043165471E-3</v>
      </c>
      <c r="F42" s="23">
        <f t="shared" ref="F42:W42" si="28">F41/139</f>
        <v>1.4388489208633094E-2</v>
      </c>
      <c r="G42" s="23">
        <f t="shared" si="28"/>
        <v>4.3165467625899283E-2</v>
      </c>
      <c r="H42" s="23">
        <f t="shared" si="28"/>
        <v>8.6330935251798566E-2</v>
      </c>
      <c r="I42" s="23">
        <f t="shared" si="28"/>
        <v>0.1223021582733813</v>
      </c>
      <c r="J42" s="23">
        <f t="shared" si="28"/>
        <v>0.11510791366906475</v>
      </c>
      <c r="K42" s="23">
        <f t="shared" si="28"/>
        <v>0.1079136690647482</v>
      </c>
      <c r="L42" s="23">
        <f t="shared" si="28"/>
        <v>0.1366906474820144</v>
      </c>
      <c r="M42" s="23">
        <f t="shared" si="28"/>
        <v>0.12949640287769784</v>
      </c>
      <c r="N42" s="23">
        <f t="shared" si="28"/>
        <v>0.14388489208633093</v>
      </c>
      <c r="O42" s="23">
        <f t="shared" si="28"/>
        <v>4.3165467625899283E-2</v>
      </c>
      <c r="P42" s="23">
        <f t="shared" si="28"/>
        <v>2.8776978417266189E-2</v>
      </c>
      <c r="Q42" s="23">
        <f t="shared" si="28"/>
        <v>1.4388489208633094E-2</v>
      </c>
      <c r="R42" s="23">
        <f t="shared" si="28"/>
        <v>0</v>
      </c>
      <c r="S42" s="23">
        <f t="shared" si="28"/>
        <v>0</v>
      </c>
      <c r="T42" s="23">
        <f t="shared" si="28"/>
        <v>7.1942446043165471E-3</v>
      </c>
      <c r="U42" s="23">
        <f t="shared" si="28"/>
        <v>0</v>
      </c>
      <c r="V42" s="23">
        <f t="shared" si="28"/>
        <v>0</v>
      </c>
      <c r="W42" s="23">
        <f t="shared" si="28"/>
        <v>0</v>
      </c>
      <c r="X42" s="24">
        <f>SUM(M42:W42)</f>
        <v>0.36690647482014388</v>
      </c>
      <c r="Y42" s="23"/>
      <c r="AA42" s="62">
        <v>0.94</v>
      </c>
      <c r="AB42" s="56">
        <v>46.5</v>
      </c>
      <c r="AC42" s="56">
        <v>49.3</v>
      </c>
      <c r="AD42" s="56">
        <v>2.6</v>
      </c>
      <c r="AE42" s="56">
        <v>21.8</v>
      </c>
      <c r="AF42" s="56">
        <v>9.8000000000000007</v>
      </c>
      <c r="AG42" s="55" t="s">
        <v>16</v>
      </c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</row>
    <row r="43" spans="1:120" x14ac:dyDescent="0.25">
      <c r="A43" s="4" t="s">
        <v>39</v>
      </c>
      <c r="B43" s="1"/>
      <c r="C43" s="1"/>
      <c r="D43" s="1"/>
      <c r="E43" s="1"/>
      <c r="F43" s="1">
        <v>1</v>
      </c>
      <c r="G43" s="1">
        <v>3</v>
      </c>
      <c r="H43" s="1">
        <v>12</v>
      </c>
      <c r="I43" s="1">
        <v>17</v>
      </c>
      <c r="J43" s="1">
        <v>31</v>
      </c>
      <c r="K43" s="1">
        <v>24</v>
      </c>
      <c r="L43" s="1">
        <v>19</v>
      </c>
      <c r="M43" s="1">
        <v>20</v>
      </c>
      <c r="N43" s="1">
        <v>6</v>
      </c>
      <c r="O43" s="1">
        <v>13</v>
      </c>
      <c r="P43" s="1">
        <v>6</v>
      </c>
      <c r="Q43" s="1">
        <v>3</v>
      </c>
      <c r="R43" s="1">
        <v>4</v>
      </c>
      <c r="S43" s="1">
        <v>1</v>
      </c>
      <c r="T43" s="1"/>
      <c r="U43" s="1"/>
      <c r="V43" s="1">
        <v>2</v>
      </c>
      <c r="W43" s="1"/>
      <c r="X43" s="25"/>
      <c r="Y43" s="1">
        <v>162</v>
      </c>
      <c r="AA43" s="10"/>
      <c r="AB43" s="56"/>
      <c r="AC43" s="56"/>
      <c r="AD43" s="56"/>
      <c r="AE43" s="56"/>
      <c r="AF43" s="56"/>
      <c r="AG43" s="55" t="s">
        <v>39</v>
      </c>
    </row>
    <row r="44" spans="1:120" x14ac:dyDescent="0.25">
      <c r="A44" s="11" t="s">
        <v>39</v>
      </c>
      <c r="B44" s="14"/>
      <c r="C44" s="14"/>
      <c r="D44" s="14"/>
      <c r="E44" s="14">
        <f>E43/162</f>
        <v>0</v>
      </c>
      <c r="F44" s="14">
        <f t="shared" ref="F44:W44" si="29">F43/162</f>
        <v>6.1728395061728392E-3</v>
      </c>
      <c r="G44" s="14">
        <f t="shared" si="29"/>
        <v>1.8518518518518517E-2</v>
      </c>
      <c r="H44" s="14">
        <f t="shared" si="29"/>
        <v>7.407407407407407E-2</v>
      </c>
      <c r="I44" s="14">
        <f t="shared" si="29"/>
        <v>0.10493827160493827</v>
      </c>
      <c r="J44" s="14">
        <f t="shared" si="29"/>
        <v>0.19135802469135801</v>
      </c>
      <c r="K44" s="14">
        <f t="shared" si="29"/>
        <v>0.14814814814814814</v>
      </c>
      <c r="L44" s="14">
        <f t="shared" si="29"/>
        <v>0.11728395061728394</v>
      </c>
      <c r="M44" s="14">
        <f t="shared" si="29"/>
        <v>0.12345679012345678</v>
      </c>
      <c r="N44" s="14">
        <f t="shared" si="29"/>
        <v>3.7037037037037035E-2</v>
      </c>
      <c r="O44" s="14">
        <f t="shared" si="29"/>
        <v>8.0246913580246909E-2</v>
      </c>
      <c r="P44" s="14">
        <f t="shared" si="29"/>
        <v>3.7037037037037035E-2</v>
      </c>
      <c r="Q44" s="14">
        <f t="shared" si="29"/>
        <v>1.8518518518518517E-2</v>
      </c>
      <c r="R44" s="14">
        <f t="shared" si="29"/>
        <v>2.4691358024691357E-2</v>
      </c>
      <c r="S44" s="14">
        <f t="shared" si="29"/>
        <v>6.1728395061728392E-3</v>
      </c>
      <c r="T44" s="14">
        <f t="shared" si="29"/>
        <v>0</v>
      </c>
      <c r="U44" s="14">
        <f t="shared" si="29"/>
        <v>0</v>
      </c>
      <c r="V44" s="14">
        <f t="shared" si="29"/>
        <v>1.2345679012345678E-2</v>
      </c>
      <c r="W44" s="14">
        <f t="shared" si="29"/>
        <v>0</v>
      </c>
      <c r="X44" s="24">
        <f>SUM(M44:W44)</f>
        <v>0.33950617283950618</v>
      </c>
      <c r="Y44" s="14"/>
      <c r="AA44" s="10">
        <v>96.5</v>
      </c>
      <c r="AB44" s="56">
        <v>21.8</v>
      </c>
      <c r="AC44" s="56">
        <v>74.400000000000006</v>
      </c>
      <c r="AD44" s="56">
        <v>2.7</v>
      </c>
      <c r="AE44" s="56">
        <v>20.2</v>
      </c>
      <c r="AF44" s="56">
        <v>11.8</v>
      </c>
      <c r="AG44" s="55" t="s">
        <v>39</v>
      </c>
    </row>
    <row r="45" spans="1:120" x14ac:dyDescent="0.25">
      <c r="A45" s="4" t="s">
        <v>73</v>
      </c>
      <c r="B45" s="1"/>
      <c r="C45" s="1"/>
      <c r="D45" s="1"/>
      <c r="E45" s="1"/>
      <c r="F45" s="1"/>
      <c r="G45" s="1">
        <v>2</v>
      </c>
      <c r="H45" s="1">
        <v>3</v>
      </c>
      <c r="I45" s="1">
        <v>14</v>
      </c>
      <c r="J45" s="1">
        <v>18</v>
      </c>
      <c r="K45" s="1">
        <v>31</v>
      </c>
      <c r="L45" s="1">
        <v>40</v>
      </c>
      <c r="M45" s="1">
        <v>35</v>
      </c>
      <c r="N45" s="1">
        <v>18</v>
      </c>
      <c r="O45" s="1">
        <v>11</v>
      </c>
      <c r="P45" s="1">
        <v>6</v>
      </c>
      <c r="Q45" s="1">
        <v>4</v>
      </c>
      <c r="R45" s="1">
        <v>6</v>
      </c>
      <c r="S45" s="1">
        <v>3</v>
      </c>
      <c r="T45" s="1">
        <v>1</v>
      </c>
      <c r="U45" s="1"/>
      <c r="V45" s="1"/>
      <c r="W45" s="1"/>
      <c r="X45" s="22"/>
      <c r="Y45" s="1">
        <v>192</v>
      </c>
      <c r="AA45" s="10"/>
      <c r="AB45" s="56"/>
      <c r="AC45" s="56"/>
      <c r="AD45" s="56"/>
      <c r="AE45" s="56"/>
      <c r="AF45" s="56"/>
      <c r="AG45" s="55" t="s">
        <v>73</v>
      </c>
    </row>
    <row r="46" spans="1:120" s="14" customFormat="1" x14ac:dyDescent="0.25">
      <c r="A46" s="11" t="s">
        <v>73</v>
      </c>
      <c r="E46" s="14">
        <f>E45/192</f>
        <v>0</v>
      </c>
      <c r="F46" s="14">
        <f t="shared" ref="F46:W46" si="30">F45/192</f>
        <v>0</v>
      </c>
      <c r="G46" s="14">
        <f t="shared" si="30"/>
        <v>1.0416666666666666E-2</v>
      </c>
      <c r="H46" s="14">
        <f t="shared" si="30"/>
        <v>1.5625E-2</v>
      </c>
      <c r="I46" s="14">
        <f t="shared" si="30"/>
        <v>7.2916666666666671E-2</v>
      </c>
      <c r="J46" s="14">
        <f t="shared" si="30"/>
        <v>9.375E-2</v>
      </c>
      <c r="K46" s="14">
        <f t="shared" si="30"/>
        <v>0.16145833333333334</v>
      </c>
      <c r="L46" s="14">
        <f t="shared" si="30"/>
        <v>0.20833333333333334</v>
      </c>
      <c r="M46" s="14">
        <f t="shared" si="30"/>
        <v>0.18229166666666666</v>
      </c>
      <c r="N46" s="14">
        <f t="shared" si="30"/>
        <v>9.375E-2</v>
      </c>
      <c r="O46" s="14">
        <f t="shared" si="30"/>
        <v>5.7291666666666664E-2</v>
      </c>
      <c r="P46" s="14">
        <f t="shared" si="30"/>
        <v>3.125E-2</v>
      </c>
      <c r="Q46" s="14">
        <f t="shared" si="30"/>
        <v>2.0833333333333332E-2</v>
      </c>
      <c r="R46" s="14">
        <f t="shared" si="30"/>
        <v>3.125E-2</v>
      </c>
      <c r="S46" s="14">
        <f t="shared" si="30"/>
        <v>1.5625E-2</v>
      </c>
      <c r="T46" s="14">
        <f t="shared" si="30"/>
        <v>5.208333333333333E-3</v>
      </c>
      <c r="U46" s="14">
        <f t="shared" si="30"/>
        <v>0</v>
      </c>
      <c r="V46" s="14">
        <f t="shared" si="30"/>
        <v>0</v>
      </c>
      <c r="W46" s="14">
        <f t="shared" si="30"/>
        <v>0</v>
      </c>
      <c r="X46" s="24">
        <f t="shared" ref="X46:X115" si="31">SUM(M46:W46)</f>
        <v>0.43749999999999994</v>
      </c>
      <c r="AA46" s="10">
        <v>89.2</v>
      </c>
      <c r="AB46" s="56">
        <v>12.6</v>
      </c>
      <c r="AC46" s="56">
        <v>83.7</v>
      </c>
      <c r="AD46" s="56">
        <v>2.8</v>
      </c>
      <c r="AE46" s="56">
        <v>16.100000000000001</v>
      </c>
      <c r="AF46" s="56">
        <v>7.6</v>
      </c>
      <c r="AG46" s="55" t="s">
        <v>73</v>
      </c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pans="1:120" x14ac:dyDescent="0.25">
      <c r="A47" s="4" t="s">
        <v>104</v>
      </c>
      <c r="B47" s="1"/>
      <c r="C47" s="1"/>
      <c r="D47" s="1"/>
      <c r="E47" s="1"/>
      <c r="F47" s="1"/>
      <c r="G47" s="1"/>
      <c r="H47" s="1">
        <v>4</v>
      </c>
      <c r="I47" s="1">
        <v>8</v>
      </c>
      <c r="J47" s="1">
        <v>16</v>
      </c>
      <c r="K47" s="1">
        <v>25</v>
      </c>
      <c r="L47" s="1">
        <v>29</v>
      </c>
      <c r="M47" s="1">
        <v>25</v>
      </c>
      <c r="N47" s="1">
        <v>26</v>
      </c>
      <c r="O47" s="1">
        <v>16</v>
      </c>
      <c r="P47" s="1">
        <v>12</v>
      </c>
      <c r="Q47" s="1">
        <v>4</v>
      </c>
      <c r="R47" s="1">
        <v>5</v>
      </c>
      <c r="S47" s="1">
        <v>3</v>
      </c>
      <c r="T47" s="1"/>
      <c r="U47" s="1"/>
      <c r="V47" s="1"/>
      <c r="W47" s="1"/>
      <c r="X47" s="22"/>
      <c r="Y47" s="1">
        <v>173</v>
      </c>
      <c r="AA47" s="10"/>
      <c r="AB47" s="56"/>
      <c r="AC47" s="56"/>
      <c r="AD47" s="56"/>
      <c r="AE47" s="56"/>
      <c r="AF47" s="56"/>
      <c r="AG47" s="55" t="s">
        <v>104</v>
      </c>
    </row>
    <row r="48" spans="1:120" s="14" customFormat="1" x14ac:dyDescent="0.25">
      <c r="A48" s="11" t="s">
        <v>104</v>
      </c>
      <c r="E48" s="14">
        <f>E47/173</f>
        <v>0</v>
      </c>
      <c r="F48" s="14">
        <f t="shared" ref="F48:W48" si="32">F47/173</f>
        <v>0</v>
      </c>
      <c r="G48" s="14">
        <f t="shared" si="32"/>
        <v>0</v>
      </c>
      <c r="H48" s="14">
        <f t="shared" si="32"/>
        <v>2.3121387283236993E-2</v>
      </c>
      <c r="I48" s="14">
        <f t="shared" si="32"/>
        <v>4.6242774566473986E-2</v>
      </c>
      <c r="J48" s="14">
        <f t="shared" si="32"/>
        <v>9.2485549132947972E-2</v>
      </c>
      <c r="K48" s="14">
        <f t="shared" si="32"/>
        <v>0.14450867052023122</v>
      </c>
      <c r="L48" s="14">
        <f t="shared" si="32"/>
        <v>0.16763005780346821</v>
      </c>
      <c r="M48" s="14">
        <f t="shared" si="32"/>
        <v>0.14450867052023122</v>
      </c>
      <c r="N48" s="14">
        <f t="shared" si="32"/>
        <v>0.15028901734104047</v>
      </c>
      <c r="O48" s="14">
        <f t="shared" si="32"/>
        <v>9.2485549132947972E-2</v>
      </c>
      <c r="P48" s="14">
        <f t="shared" si="32"/>
        <v>6.9364161849710976E-2</v>
      </c>
      <c r="Q48" s="14">
        <f t="shared" si="32"/>
        <v>2.3121387283236993E-2</v>
      </c>
      <c r="R48" s="14">
        <f t="shared" si="32"/>
        <v>2.8901734104046242E-2</v>
      </c>
      <c r="S48" s="14">
        <f t="shared" si="32"/>
        <v>1.7341040462427744E-2</v>
      </c>
      <c r="T48" s="14">
        <f t="shared" si="32"/>
        <v>0</v>
      </c>
      <c r="U48" s="14">
        <f t="shared" si="32"/>
        <v>0</v>
      </c>
      <c r="V48" s="14">
        <f t="shared" si="32"/>
        <v>0</v>
      </c>
      <c r="W48" s="14">
        <f t="shared" si="32"/>
        <v>0</v>
      </c>
      <c r="X48" s="24">
        <f t="shared" si="31"/>
        <v>0.52601156069364174</v>
      </c>
      <c r="AA48" s="10">
        <v>90.9</v>
      </c>
      <c r="AB48" s="56">
        <v>10.7</v>
      </c>
      <c r="AC48" s="56">
        <v>84.6</v>
      </c>
      <c r="AD48" s="56">
        <v>2.9</v>
      </c>
      <c r="AE48" s="56">
        <v>12.4</v>
      </c>
      <c r="AF48" s="56">
        <v>7.4</v>
      </c>
      <c r="AG48" s="55" t="s">
        <v>104</v>
      </c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</row>
    <row r="49" spans="1:120" x14ac:dyDescent="0.25">
      <c r="A49" s="4" t="s">
        <v>106</v>
      </c>
      <c r="C49" s="1"/>
      <c r="D49" s="1"/>
      <c r="E49" s="1"/>
      <c r="F49" s="1"/>
      <c r="G49" s="1"/>
      <c r="H49" s="1">
        <v>1</v>
      </c>
      <c r="I49" s="1">
        <v>7</v>
      </c>
      <c r="J49" s="1">
        <v>15</v>
      </c>
      <c r="K49" s="1">
        <v>23</v>
      </c>
      <c r="L49" s="1">
        <v>31</v>
      </c>
      <c r="M49" s="1">
        <v>30</v>
      </c>
      <c r="N49" s="1">
        <v>32</v>
      </c>
      <c r="O49" s="1">
        <v>22</v>
      </c>
      <c r="P49" s="1">
        <v>11</v>
      </c>
      <c r="Q49" s="1">
        <v>2</v>
      </c>
      <c r="R49" s="1">
        <v>3</v>
      </c>
      <c r="S49" s="1">
        <v>2</v>
      </c>
      <c r="T49" s="1">
        <v>1</v>
      </c>
      <c r="U49" s="1"/>
      <c r="V49" s="1">
        <v>1</v>
      </c>
      <c r="W49" s="1"/>
      <c r="X49" s="22"/>
      <c r="Y49" s="1">
        <v>181</v>
      </c>
      <c r="AA49" s="10"/>
      <c r="AB49" s="56"/>
      <c r="AC49" s="56"/>
      <c r="AD49" s="56"/>
      <c r="AE49" s="56"/>
      <c r="AF49" s="56"/>
      <c r="AG49" s="55" t="s">
        <v>106</v>
      </c>
    </row>
    <row r="50" spans="1:120" s="14" customFormat="1" x14ac:dyDescent="0.25">
      <c r="A50" s="11" t="s">
        <v>106</v>
      </c>
      <c r="B50" s="12"/>
      <c r="E50" s="14">
        <f>E49/181</f>
        <v>0</v>
      </c>
      <c r="F50" s="14">
        <f t="shared" ref="F50:W50" si="33">F49/181</f>
        <v>0</v>
      </c>
      <c r="G50" s="14">
        <f t="shared" si="33"/>
        <v>0</v>
      </c>
      <c r="H50" s="14">
        <f t="shared" si="33"/>
        <v>5.5248618784530384E-3</v>
      </c>
      <c r="I50" s="14">
        <f t="shared" si="33"/>
        <v>3.8674033149171269E-2</v>
      </c>
      <c r="J50" s="14">
        <f t="shared" si="33"/>
        <v>8.2872928176795577E-2</v>
      </c>
      <c r="K50" s="14">
        <f t="shared" si="33"/>
        <v>0.1270718232044199</v>
      </c>
      <c r="L50" s="14">
        <f t="shared" si="33"/>
        <v>0.17127071823204421</v>
      </c>
      <c r="M50" s="14">
        <f t="shared" si="33"/>
        <v>0.16574585635359115</v>
      </c>
      <c r="N50" s="14">
        <f t="shared" si="33"/>
        <v>0.17679558011049723</v>
      </c>
      <c r="O50" s="14">
        <f t="shared" si="33"/>
        <v>0.12154696132596685</v>
      </c>
      <c r="P50" s="14">
        <f t="shared" si="33"/>
        <v>6.0773480662983423E-2</v>
      </c>
      <c r="Q50" s="14">
        <f t="shared" si="33"/>
        <v>1.1049723756906077E-2</v>
      </c>
      <c r="R50" s="14">
        <f t="shared" si="33"/>
        <v>1.6574585635359115E-2</v>
      </c>
      <c r="S50" s="14">
        <f t="shared" si="33"/>
        <v>1.1049723756906077E-2</v>
      </c>
      <c r="T50" s="14">
        <f t="shared" si="33"/>
        <v>5.5248618784530384E-3</v>
      </c>
      <c r="U50" s="14">
        <f t="shared" si="33"/>
        <v>0</v>
      </c>
      <c r="V50" s="14">
        <f t="shared" si="33"/>
        <v>5.5248618784530384E-3</v>
      </c>
      <c r="W50" s="14">
        <f t="shared" si="33"/>
        <v>0</v>
      </c>
      <c r="X50" s="24">
        <f t="shared" si="31"/>
        <v>0.57458563535911589</v>
      </c>
      <c r="AA50" s="10">
        <v>88.3</v>
      </c>
      <c r="AB50" s="56">
        <v>7.5</v>
      </c>
      <c r="AC50" s="56">
        <v>87.7</v>
      </c>
      <c r="AD50" s="56">
        <v>2.1</v>
      </c>
      <c r="AE50" s="56">
        <v>15.4</v>
      </c>
      <c r="AF50" s="56">
        <v>7.1</v>
      </c>
      <c r="AG50" s="55" t="s">
        <v>106</v>
      </c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</row>
    <row r="51" spans="1:120" x14ac:dyDescent="0.25">
      <c r="X51" s="25"/>
      <c r="AA51" s="10"/>
      <c r="AB51" s="56"/>
      <c r="AC51" s="56"/>
      <c r="AD51" s="56"/>
      <c r="AE51" s="56"/>
      <c r="AF51" s="56"/>
      <c r="AG51" s="10"/>
    </row>
    <row r="52" spans="1:120" x14ac:dyDescent="0.25">
      <c r="X52" s="25"/>
      <c r="AA52" s="10"/>
      <c r="AB52" s="56"/>
      <c r="AC52" s="56"/>
      <c r="AD52" s="56"/>
      <c r="AE52" s="56"/>
      <c r="AF52" s="56"/>
      <c r="AG52" s="10"/>
    </row>
    <row r="53" spans="1:120" x14ac:dyDescent="0.25">
      <c r="X53" s="25"/>
      <c r="AA53" s="10"/>
      <c r="AB53" s="56"/>
      <c r="AC53" s="56"/>
      <c r="AD53" s="56"/>
      <c r="AE53" s="56"/>
      <c r="AF53" s="56"/>
      <c r="AG53" s="10"/>
    </row>
    <row r="54" spans="1:120" s="14" customFormat="1" x14ac:dyDescent="0.25">
      <c r="A54" s="42" t="s">
        <v>296</v>
      </c>
      <c r="B54" s="3">
        <v>4</v>
      </c>
      <c r="C54" s="3">
        <v>5</v>
      </c>
      <c r="D54" s="3">
        <v>6</v>
      </c>
      <c r="E54" s="3">
        <v>7</v>
      </c>
      <c r="F54" s="3">
        <v>8</v>
      </c>
      <c r="G54" s="3">
        <v>9</v>
      </c>
      <c r="H54" s="3">
        <v>10</v>
      </c>
      <c r="I54" s="3">
        <v>11</v>
      </c>
      <c r="J54" s="3">
        <v>12</v>
      </c>
      <c r="K54" s="3">
        <v>13</v>
      </c>
      <c r="L54" s="3">
        <v>14</v>
      </c>
      <c r="M54" s="3">
        <v>15</v>
      </c>
      <c r="N54" s="3">
        <v>16</v>
      </c>
      <c r="O54" s="3">
        <v>17</v>
      </c>
      <c r="P54" s="3">
        <v>18</v>
      </c>
      <c r="Q54" s="3">
        <v>19</v>
      </c>
      <c r="R54" s="3">
        <v>20</v>
      </c>
      <c r="S54" s="3">
        <v>21</v>
      </c>
      <c r="T54" s="3">
        <v>22</v>
      </c>
      <c r="U54" s="3">
        <v>23</v>
      </c>
      <c r="V54" s="3">
        <v>24</v>
      </c>
      <c r="W54" s="3">
        <v>25</v>
      </c>
      <c r="X54" s="25"/>
      <c r="Y54" t="s">
        <v>135</v>
      </c>
      <c r="AA54" s="10"/>
      <c r="AB54" s="56"/>
      <c r="AC54" s="56"/>
      <c r="AD54" s="56"/>
      <c r="AE54" s="56"/>
      <c r="AF54" s="56"/>
      <c r="AG54" s="10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</row>
    <row r="55" spans="1:120" x14ac:dyDescent="0.25">
      <c r="A55" s="4" t="s">
        <v>65</v>
      </c>
      <c r="B55" s="1"/>
      <c r="C55" s="1"/>
      <c r="D55" s="1"/>
      <c r="E55" s="1"/>
      <c r="F55" s="1"/>
      <c r="G55" s="1">
        <v>2</v>
      </c>
      <c r="H55" s="1">
        <v>3</v>
      </c>
      <c r="I55" s="1">
        <v>10</v>
      </c>
      <c r="J55" s="1">
        <v>21</v>
      </c>
      <c r="K55" s="1">
        <v>12</v>
      </c>
      <c r="L55" s="1">
        <v>5</v>
      </c>
      <c r="M55" s="1">
        <v>7</v>
      </c>
      <c r="N55" s="1">
        <v>6</v>
      </c>
      <c r="O55" s="1">
        <v>2</v>
      </c>
      <c r="P55" s="1"/>
      <c r="Q55" s="1"/>
      <c r="R55" s="1"/>
      <c r="S55" s="1"/>
      <c r="T55" s="1"/>
      <c r="U55" s="1"/>
      <c r="V55" s="1"/>
      <c r="W55" s="1"/>
      <c r="X55" s="25"/>
      <c r="Y55" s="1">
        <v>68</v>
      </c>
      <c r="AA55" s="10"/>
      <c r="AB55" s="56"/>
      <c r="AC55" s="56"/>
      <c r="AD55" s="56"/>
      <c r="AE55" s="56"/>
      <c r="AF55" s="56"/>
      <c r="AG55" s="55" t="s">
        <v>65</v>
      </c>
    </row>
    <row r="56" spans="1:120" s="14" customFormat="1" x14ac:dyDescent="0.25">
      <c r="A56" s="11" t="s">
        <v>65</v>
      </c>
      <c r="B56" s="12"/>
      <c r="C56" s="12"/>
      <c r="D56" s="12"/>
      <c r="E56" s="12"/>
      <c r="F56" s="12">
        <f>F55/68</f>
        <v>0</v>
      </c>
      <c r="G56" s="12">
        <f t="shared" ref="G56:W56" si="34">G55/68</f>
        <v>2.9411764705882353E-2</v>
      </c>
      <c r="H56" s="12">
        <f t="shared" si="34"/>
        <v>4.4117647058823532E-2</v>
      </c>
      <c r="I56" s="12">
        <f t="shared" si="34"/>
        <v>0.14705882352941177</v>
      </c>
      <c r="J56" s="12">
        <f t="shared" si="34"/>
        <v>0.30882352941176472</v>
      </c>
      <c r="K56" s="12">
        <f t="shared" si="34"/>
        <v>0.17647058823529413</v>
      </c>
      <c r="L56" s="12">
        <f t="shared" si="34"/>
        <v>7.3529411764705885E-2</v>
      </c>
      <c r="M56" s="12">
        <f t="shared" si="34"/>
        <v>0.10294117647058823</v>
      </c>
      <c r="N56" s="12">
        <f t="shared" si="34"/>
        <v>8.8235294117647065E-2</v>
      </c>
      <c r="O56" s="12">
        <f t="shared" si="34"/>
        <v>2.9411764705882353E-2</v>
      </c>
      <c r="P56" s="12">
        <f t="shared" si="34"/>
        <v>0</v>
      </c>
      <c r="Q56" s="12">
        <f t="shared" si="34"/>
        <v>0</v>
      </c>
      <c r="R56" s="12">
        <f t="shared" si="34"/>
        <v>0</v>
      </c>
      <c r="S56" s="12">
        <f t="shared" si="34"/>
        <v>0</v>
      </c>
      <c r="T56" s="12">
        <f t="shared" si="34"/>
        <v>0</v>
      </c>
      <c r="U56" s="12">
        <f t="shared" si="34"/>
        <v>0</v>
      </c>
      <c r="V56" s="12">
        <f t="shared" si="34"/>
        <v>0</v>
      </c>
      <c r="W56" s="12">
        <f t="shared" si="34"/>
        <v>0</v>
      </c>
      <c r="X56" s="24">
        <f t="shared" si="31"/>
        <v>0.22058823529411764</v>
      </c>
      <c r="Y56" s="12"/>
      <c r="AA56" s="10">
        <v>79.7</v>
      </c>
      <c r="AB56" s="56">
        <v>97.5</v>
      </c>
      <c r="AC56" s="56">
        <v>2.5</v>
      </c>
      <c r="AD56" s="56">
        <v>0</v>
      </c>
      <c r="AE56" s="56">
        <v>26.4</v>
      </c>
      <c r="AF56" s="56">
        <v>0</v>
      </c>
      <c r="AG56" s="55" t="s">
        <v>65</v>
      </c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</row>
    <row r="57" spans="1:120" x14ac:dyDescent="0.25">
      <c r="A57" s="4" t="s">
        <v>284</v>
      </c>
      <c r="B57" s="1"/>
      <c r="C57" s="1"/>
      <c r="D57" s="1"/>
      <c r="E57" s="1"/>
      <c r="F57" s="1"/>
      <c r="G57" s="1">
        <v>1</v>
      </c>
      <c r="H57" s="1">
        <v>5</v>
      </c>
      <c r="I57" s="1">
        <v>14</v>
      </c>
      <c r="J57" s="1">
        <v>18</v>
      </c>
      <c r="K57" s="1">
        <v>12</v>
      </c>
      <c r="L57" s="1">
        <v>16</v>
      </c>
      <c r="M57" s="1">
        <v>8</v>
      </c>
      <c r="N57" s="1">
        <v>18</v>
      </c>
      <c r="O57" s="1">
        <v>7</v>
      </c>
      <c r="P57" s="1">
        <v>6</v>
      </c>
      <c r="Q57" s="1">
        <v>1</v>
      </c>
      <c r="R57" s="1"/>
      <c r="S57" s="1">
        <v>1</v>
      </c>
      <c r="T57" s="1">
        <v>1</v>
      </c>
      <c r="U57" s="1"/>
      <c r="V57" s="1"/>
      <c r="W57" s="1"/>
      <c r="X57" s="25"/>
      <c r="Y57" s="1">
        <v>108</v>
      </c>
      <c r="AA57" s="10"/>
      <c r="AB57" s="56"/>
      <c r="AC57" s="56"/>
      <c r="AD57" s="56"/>
      <c r="AE57" s="56"/>
      <c r="AF57" s="56"/>
      <c r="AG57" s="55" t="s">
        <v>284</v>
      </c>
    </row>
    <row r="58" spans="1:120" x14ac:dyDescent="0.25">
      <c r="A58" s="11" t="s">
        <v>57</v>
      </c>
      <c r="B58" s="14"/>
      <c r="C58" s="14"/>
      <c r="D58" s="14"/>
      <c r="E58" s="14"/>
      <c r="F58" s="14"/>
      <c r="G58" s="14">
        <f>G57/108</f>
        <v>9.2592592592592587E-3</v>
      </c>
      <c r="H58" s="14">
        <f t="shared" ref="H58:W58" si="35">H57/108</f>
        <v>4.6296296296296294E-2</v>
      </c>
      <c r="I58" s="14">
        <f t="shared" si="35"/>
        <v>0.12962962962962962</v>
      </c>
      <c r="J58" s="14">
        <f t="shared" si="35"/>
        <v>0.16666666666666666</v>
      </c>
      <c r="K58" s="14">
        <f t="shared" si="35"/>
        <v>0.1111111111111111</v>
      </c>
      <c r="L58" s="14">
        <f t="shared" si="35"/>
        <v>0.14814814814814814</v>
      </c>
      <c r="M58" s="14">
        <f t="shared" si="35"/>
        <v>7.407407407407407E-2</v>
      </c>
      <c r="N58" s="14">
        <f t="shared" si="35"/>
        <v>0.16666666666666666</v>
      </c>
      <c r="O58" s="14">
        <f t="shared" si="35"/>
        <v>6.4814814814814811E-2</v>
      </c>
      <c r="P58" s="14">
        <f t="shared" si="35"/>
        <v>5.5555555555555552E-2</v>
      </c>
      <c r="Q58" s="14">
        <f t="shared" si="35"/>
        <v>9.2592592592592587E-3</v>
      </c>
      <c r="R58" s="14">
        <f t="shared" si="35"/>
        <v>0</v>
      </c>
      <c r="S58" s="14">
        <f t="shared" si="35"/>
        <v>9.2592592592592587E-3</v>
      </c>
      <c r="T58" s="14">
        <f t="shared" si="35"/>
        <v>9.2592592592592587E-3</v>
      </c>
      <c r="U58" s="14">
        <f t="shared" si="35"/>
        <v>0</v>
      </c>
      <c r="V58" s="14">
        <f t="shared" si="35"/>
        <v>0</v>
      </c>
      <c r="W58" s="14">
        <f t="shared" si="35"/>
        <v>0</v>
      </c>
      <c r="X58" s="24">
        <f>SUM(M58:W58)</f>
        <v>0.38888888888888878</v>
      </c>
      <c r="Y58" s="14"/>
      <c r="AA58" s="10">
        <v>97.1</v>
      </c>
      <c r="AB58" s="56">
        <v>98.6</v>
      </c>
      <c r="AC58" s="56">
        <v>0.9</v>
      </c>
      <c r="AD58" s="56">
        <v>0</v>
      </c>
      <c r="AE58" s="56">
        <v>19.3</v>
      </c>
      <c r="AF58" s="56">
        <v>0.6</v>
      </c>
      <c r="AG58" s="55" t="s">
        <v>57</v>
      </c>
    </row>
    <row r="59" spans="1:120" x14ac:dyDescent="0.25">
      <c r="A59" s="4" t="s">
        <v>54</v>
      </c>
      <c r="B59" s="1"/>
      <c r="C59" s="1"/>
      <c r="D59" s="1"/>
      <c r="E59" s="1"/>
      <c r="F59" s="1">
        <v>1</v>
      </c>
      <c r="G59" s="1">
        <v>3</v>
      </c>
      <c r="H59" s="1">
        <v>7</v>
      </c>
      <c r="I59" s="1">
        <v>22</v>
      </c>
      <c r="J59" s="1">
        <v>28</v>
      </c>
      <c r="K59" s="1">
        <v>38</v>
      </c>
      <c r="L59" s="1">
        <v>35</v>
      </c>
      <c r="M59" s="1">
        <v>38</v>
      </c>
      <c r="N59" s="1">
        <v>23</v>
      </c>
      <c r="O59" s="1">
        <v>14</v>
      </c>
      <c r="P59" s="1">
        <v>4</v>
      </c>
      <c r="Q59" s="1">
        <v>10</v>
      </c>
      <c r="R59" s="1">
        <v>2</v>
      </c>
      <c r="S59" s="1"/>
      <c r="T59" s="1">
        <v>1</v>
      </c>
      <c r="U59" s="1"/>
      <c r="V59" s="1"/>
      <c r="W59" s="1"/>
      <c r="X59" s="25"/>
      <c r="Y59" s="1">
        <v>226</v>
      </c>
      <c r="AA59" s="10"/>
      <c r="AB59" s="56"/>
      <c r="AC59" s="56"/>
      <c r="AD59" s="56"/>
      <c r="AE59" s="56"/>
      <c r="AF59" s="56"/>
      <c r="AG59" s="55" t="s">
        <v>54</v>
      </c>
    </row>
    <row r="60" spans="1:120" s="14" customFormat="1" x14ac:dyDescent="0.25">
      <c r="A60" s="11" t="s">
        <v>54</v>
      </c>
      <c r="F60" s="14">
        <f>F59/226</f>
        <v>4.4247787610619468E-3</v>
      </c>
      <c r="G60" s="14">
        <f t="shared" ref="G60:W60" si="36">G59/226</f>
        <v>1.3274336283185841E-2</v>
      </c>
      <c r="H60" s="14">
        <f t="shared" si="36"/>
        <v>3.0973451327433628E-2</v>
      </c>
      <c r="I60" s="14">
        <f t="shared" si="36"/>
        <v>9.7345132743362831E-2</v>
      </c>
      <c r="J60" s="14">
        <f t="shared" si="36"/>
        <v>0.12389380530973451</v>
      </c>
      <c r="K60" s="14">
        <f t="shared" si="36"/>
        <v>0.16814159292035399</v>
      </c>
      <c r="L60" s="14">
        <f t="shared" si="36"/>
        <v>0.15486725663716813</v>
      </c>
      <c r="M60" s="14">
        <f t="shared" si="36"/>
        <v>0.16814159292035399</v>
      </c>
      <c r="N60" s="14">
        <f t="shared" si="36"/>
        <v>0.10176991150442478</v>
      </c>
      <c r="O60" s="14">
        <f t="shared" si="36"/>
        <v>6.1946902654867256E-2</v>
      </c>
      <c r="P60" s="14">
        <f t="shared" si="36"/>
        <v>1.7699115044247787E-2</v>
      </c>
      <c r="Q60" s="14">
        <f t="shared" si="36"/>
        <v>4.4247787610619468E-2</v>
      </c>
      <c r="R60" s="14">
        <f t="shared" si="36"/>
        <v>8.8495575221238937E-3</v>
      </c>
      <c r="S60" s="14">
        <f t="shared" si="36"/>
        <v>0</v>
      </c>
      <c r="T60" s="14">
        <f t="shared" si="36"/>
        <v>4.4247787610619468E-3</v>
      </c>
      <c r="U60" s="14">
        <f t="shared" si="36"/>
        <v>0</v>
      </c>
      <c r="V60" s="14">
        <f t="shared" si="36"/>
        <v>0</v>
      </c>
      <c r="W60" s="14">
        <f t="shared" si="36"/>
        <v>0</v>
      </c>
      <c r="X60" s="24">
        <f t="shared" si="31"/>
        <v>0.40707964601769914</v>
      </c>
      <c r="AA60" s="10">
        <v>96.5</v>
      </c>
      <c r="AB60" s="56">
        <v>87.1</v>
      </c>
      <c r="AC60" s="56">
        <v>11</v>
      </c>
      <c r="AD60" s="56">
        <v>0.8</v>
      </c>
      <c r="AE60" s="56">
        <v>17.2</v>
      </c>
      <c r="AF60" s="56">
        <v>4.3</v>
      </c>
      <c r="AG60" s="55" t="s">
        <v>54</v>
      </c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</row>
    <row r="61" spans="1:120" x14ac:dyDescent="0.25">
      <c r="A61" s="4" t="s">
        <v>59</v>
      </c>
      <c r="B61" s="1"/>
      <c r="C61" s="1"/>
      <c r="D61" s="1"/>
      <c r="E61" s="1"/>
      <c r="F61" s="1"/>
      <c r="G61" s="1">
        <v>1</v>
      </c>
      <c r="H61" s="1">
        <v>4</v>
      </c>
      <c r="I61" s="1">
        <v>12</v>
      </c>
      <c r="J61" s="1">
        <v>14</v>
      </c>
      <c r="K61" s="1">
        <v>19</v>
      </c>
      <c r="L61" s="1">
        <v>20</v>
      </c>
      <c r="M61" s="1">
        <v>15</v>
      </c>
      <c r="N61" s="1">
        <v>16</v>
      </c>
      <c r="O61" s="1">
        <v>7</v>
      </c>
      <c r="P61" s="1">
        <v>3</v>
      </c>
      <c r="Q61" s="1">
        <v>3</v>
      </c>
      <c r="R61" s="1">
        <v>1</v>
      </c>
      <c r="S61" s="1">
        <v>1</v>
      </c>
      <c r="T61" s="1"/>
      <c r="U61" s="1"/>
      <c r="V61" s="1"/>
      <c r="W61" s="1"/>
      <c r="X61" s="25"/>
      <c r="Y61" s="1">
        <v>116</v>
      </c>
      <c r="AA61" s="10"/>
      <c r="AB61" s="56"/>
      <c r="AC61" s="56"/>
      <c r="AD61" s="56"/>
      <c r="AE61" s="56"/>
      <c r="AF61" s="56"/>
      <c r="AG61" s="55" t="s">
        <v>59</v>
      </c>
    </row>
    <row r="62" spans="1:120" s="14" customFormat="1" x14ac:dyDescent="0.25">
      <c r="A62" s="11" t="s">
        <v>59</v>
      </c>
      <c r="B62" s="12"/>
      <c r="C62" s="12"/>
      <c r="D62" s="12"/>
      <c r="E62" s="12"/>
      <c r="F62" s="12">
        <f>F61/116</f>
        <v>0</v>
      </c>
      <c r="G62" s="12">
        <f t="shared" ref="G62:W62" si="37">G61/116</f>
        <v>8.6206896551724137E-3</v>
      </c>
      <c r="H62" s="12">
        <f t="shared" si="37"/>
        <v>3.4482758620689655E-2</v>
      </c>
      <c r="I62" s="12">
        <f t="shared" si="37"/>
        <v>0.10344827586206896</v>
      </c>
      <c r="J62" s="12">
        <f t="shared" si="37"/>
        <v>0.1206896551724138</v>
      </c>
      <c r="K62" s="12">
        <f t="shared" si="37"/>
        <v>0.16379310344827586</v>
      </c>
      <c r="L62" s="12">
        <f t="shared" si="37"/>
        <v>0.17241379310344829</v>
      </c>
      <c r="M62" s="12">
        <f t="shared" si="37"/>
        <v>0.12931034482758622</v>
      </c>
      <c r="N62" s="12">
        <f t="shared" si="37"/>
        <v>0.13793103448275862</v>
      </c>
      <c r="O62" s="12">
        <f t="shared" si="37"/>
        <v>6.0344827586206899E-2</v>
      </c>
      <c r="P62" s="12">
        <f t="shared" si="37"/>
        <v>2.5862068965517241E-2</v>
      </c>
      <c r="Q62" s="12">
        <f t="shared" si="37"/>
        <v>2.5862068965517241E-2</v>
      </c>
      <c r="R62" s="12">
        <f t="shared" si="37"/>
        <v>8.6206896551724137E-3</v>
      </c>
      <c r="S62" s="12">
        <f t="shared" si="37"/>
        <v>8.6206896551724137E-3</v>
      </c>
      <c r="T62" s="12">
        <f t="shared" si="37"/>
        <v>0</v>
      </c>
      <c r="U62" s="12">
        <f t="shared" si="37"/>
        <v>0</v>
      </c>
      <c r="V62" s="12">
        <f t="shared" si="37"/>
        <v>0</v>
      </c>
      <c r="W62" s="12">
        <f t="shared" si="37"/>
        <v>0</v>
      </c>
      <c r="X62" s="24">
        <f t="shared" si="31"/>
        <v>0.39655172413793111</v>
      </c>
      <c r="Y62" s="12"/>
      <c r="AA62" s="10">
        <v>95.5</v>
      </c>
      <c r="AB62" s="56">
        <v>99</v>
      </c>
      <c r="AC62" s="56">
        <v>0.8</v>
      </c>
      <c r="AD62" s="56">
        <v>0</v>
      </c>
      <c r="AE62" s="56">
        <v>13.1</v>
      </c>
      <c r="AF62" s="56">
        <v>0</v>
      </c>
      <c r="AG62" s="55" t="s">
        <v>59</v>
      </c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</row>
    <row r="63" spans="1:120" x14ac:dyDescent="0.25">
      <c r="A63" s="4" t="s">
        <v>23</v>
      </c>
      <c r="B63" s="1"/>
      <c r="C63" s="1"/>
      <c r="D63" s="1"/>
      <c r="E63" s="1"/>
      <c r="F63" s="1">
        <v>2</v>
      </c>
      <c r="G63" s="1">
        <v>2</v>
      </c>
      <c r="H63" s="1">
        <v>7</v>
      </c>
      <c r="I63" s="1">
        <v>14</v>
      </c>
      <c r="J63" s="1">
        <v>30</v>
      </c>
      <c r="K63" s="1">
        <v>14</v>
      </c>
      <c r="L63" s="1">
        <v>12</v>
      </c>
      <c r="M63" s="1">
        <v>20</v>
      </c>
      <c r="N63" s="1">
        <v>11</v>
      </c>
      <c r="O63" s="1">
        <v>1</v>
      </c>
      <c r="P63" s="1"/>
      <c r="Q63" s="1"/>
      <c r="R63" s="1"/>
      <c r="S63" s="1">
        <v>1</v>
      </c>
      <c r="T63" s="1"/>
      <c r="U63" s="1"/>
      <c r="V63" s="1"/>
      <c r="W63" s="1"/>
      <c r="X63" s="25"/>
      <c r="Y63" s="1">
        <v>114</v>
      </c>
      <c r="AA63" s="10"/>
      <c r="AB63" s="56"/>
      <c r="AC63" s="56"/>
      <c r="AD63" s="56"/>
      <c r="AE63" s="56"/>
      <c r="AF63" s="56"/>
      <c r="AG63" s="55" t="s">
        <v>23</v>
      </c>
    </row>
    <row r="64" spans="1:120" s="14" customFormat="1" x14ac:dyDescent="0.25">
      <c r="A64" s="11" t="s">
        <v>23</v>
      </c>
      <c r="F64" s="14">
        <f>F63/114</f>
        <v>1.7543859649122806E-2</v>
      </c>
      <c r="G64" s="14">
        <f t="shared" ref="G64:W64" si="38">G63/114</f>
        <v>1.7543859649122806E-2</v>
      </c>
      <c r="H64" s="14">
        <f t="shared" si="38"/>
        <v>6.1403508771929821E-2</v>
      </c>
      <c r="I64" s="14">
        <f t="shared" si="38"/>
        <v>0.12280701754385964</v>
      </c>
      <c r="J64" s="14">
        <f t="shared" si="38"/>
        <v>0.26315789473684209</v>
      </c>
      <c r="K64" s="14">
        <f t="shared" si="38"/>
        <v>0.12280701754385964</v>
      </c>
      <c r="L64" s="14">
        <f t="shared" si="38"/>
        <v>0.10526315789473684</v>
      </c>
      <c r="M64" s="14">
        <f t="shared" si="38"/>
        <v>0.17543859649122806</v>
      </c>
      <c r="N64" s="14">
        <f t="shared" si="38"/>
        <v>9.6491228070175433E-2</v>
      </c>
      <c r="O64" s="14">
        <f t="shared" si="38"/>
        <v>8.771929824561403E-3</v>
      </c>
      <c r="P64" s="14">
        <f t="shared" si="38"/>
        <v>0</v>
      </c>
      <c r="Q64" s="14">
        <f t="shared" si="38"/>
        <v>0</v>
      </c>
      <c r="R64" s="14">
        <f t="shared" si="38"/>
        <v>0</v>
      </c>
      <c r="S64" s="14">
        <f t="shared" si="38"/>
        <v>8.771929824561403E-3</v>
      </c>
      <c r="T64" s="14">
        <f t="shared" si="38"/>
        <v>0</v>
      </c>
      <c r="U64" s="14">
        <f t="shared" si="38"/>
        <v>0</v>
      </c>
      <c r="V64" s="14">
        <f t="shared" si="38"/>
        <v>0</v>
      </c>
      <c r="W64" s="14">
        <f t="shared" si="38"/>
        <v>0</v>
      </c>
      <c r="X64" s="24">
        <f t="shared" si="31"/>
        <v>0.28947368421052633</v>
      </c>
      <c r="AA64" s="10">
        <v>95</v>
      </c>
      <c r="AB64" s="56">
        <v>99.5</v>
      </c>
      <c r="AC64" s="56">
        <v>0.3</v>
      </c>
      <c r="AD64" s="56">
        <v>0</v>
      </c>
      <c r="AE64" s="56">
        <v>12.3</v>
      </c>
      <c r="AF64" s="56">
        <v>0</v>
      </c>
      <c r="AG64" s="55" t="s">
        <v>23</v>
      </c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</row>
    <row r="65" spans="1:120" s="14" customFormat="1" x14ac:dyDescent="0.25">
      <c r="A65" s="11"/>
      <c r="X65" s="24"/>
      <c r="AA65" s="10"/>
      <c r="AB65" s="56"/>
      <c r="AC65" s="56"/>
      <c r="AD65" s="56"/>
      <c r="AE65" s="56"/>
      <c r="AF65" s="56"/>
      <c r="AG65" s="55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</row>
    <row r="66" spans="1:120" x14ac:dyDescent="0.25">
      <c r="X66" s="25"/>
      <c r="AA66" s="10"/>
      <c r="AB66" s="56"/>
      <c r="AC66" s="56"/>
      <c r="AD66" s="56"/>
      <c r="AE66" s="56"/>
      <c r="AF66" s="56"/>
      <c r="AG66" s="10"/>
    </row>
    <row r="67" spans="1:120" s="18" customFormat="1" x14ac:dyDescent="0.25">
      <c r="A67" s="43" t="s">
        <v>295</v>
      </c>
      <c r="B67" s="3">
        <v>4</v>
      </c>
      <c r="C67" s="3">
        <v>5</v>
      </c>
      <c r="D67" s="3">
        <v>6</v>
      </c>
      <c r="E67" s="3">
        <v>7</v>
      </c>
      <c r="F67" s="3">
        <v>8</v>
      </c>
      <c r="G67" s="3">
        <v>9</v>
      </c>
      <c r="H67" s="3">
        <v>10</v>
      </c>
      <c r="I67" s="3">
        <v>11</v>
      </c>
      <c r="J67" s="3">
        <v>12</v>
      </c>
      <c r="K67" s="3">
        <v>13</v>
      </c>
      <c r="L67" s="3">
        <v>14</v>
      </c>
      <c r="M67" s="3">
        <v>15</v>
      </c>
      <c r="N67" s="3">
        <v>16</v>
      </c>
      <c r="O67" s="3">
        <v>17</v>
      </c>
      <c r="P67" s="3">
        <v>18</v>
      </c>
      <c r="Q67" s="3">
        <v>19</v>
      </c>
      <c r="R67" s="3">
        <v>20</v>
      </c>
      <c r="S67" s="3">
        <v>21</v>
      </c>
      <c r="T67" s="3">
        <v>22</v>
      </c>
      <c r="U67" s="3">
        <v>23</v>
      </c>
      <c r="V67" s="3">
        <v>24</v>
      </c>
      <c r="W67" s="3">
        <v>25</v>
      </c>
      <c r="X67" s="25"/>
      <c r="AA67" s="10"/>
      <c r="AB67" s="56"/>
      <c r="AC67" s="56"/>
      <c r="AD67" s="56"/>
      <c r="AE67" s="56"/>
      <c r="AF67" s="56"/>
      <c r="AG67" s="10"/>
    </row>
    <row r="68" spans="1:120" x14ac:dyDescent="0.25">
      <c r="A68" s="4" t="s">
        <v>7</v>
      </c>
      <c r="B68" s="1"/>
      <c r="C68" s="1"/>
      <c r="D68" s="1"/>
      <c r="E68" s="1">
        <v>1</v>
      </c>
      <c r="F68" s="1">
        <v>2</v>
      </c>
      <c r="G68" s="1">
        <v>3</v>
      </c>
      <c r="H68" s="1">
        <v>9</v>
      </c>
      <c r="I68" s="1">
        <v>10</v>
      </c>
      <c r="J68" s="1">
        <v>22</v>
      </c>
      <c r="K68" s="1">
        <v>22</v>
      </c>
      <c r="L68" s="1">
        <v>39</v>
      </c>
      <c r="M68" s="1">
        <v>27</v>
      </c>
      <c r="N68" s="1">
        <v>27</v>
      </c>
      <c r="O68" s="1">
        <v>10</v>
      </c>
      <c r="P68" s="1">
        <v>13</v>
      </c>
      <c r="Q68" s="1">
        <v>5</v>
      </c>
      <c r="R68" s="1">
        <v>2</v>
      </c>
      <c r="S68" s="1">
        <v>2</v>
      </c>
      <c r="T68" s="1">
        <v>2</v>
      </c>
      <c r="U68" s="1">
        <v>1</v>
      </c>
      <c r="V68" s="1"/>
      <c r="W68" s="1"/>
      <c r="X68" s="25"/>
      <c r="Y68" s="1">
        <v>197</v>
      </c>
      <c r="AA68" s="10"/>
      <c r="AB68" s="56"/>
      <c r="AC68" s="56"/>
      <c r="AD68" s="56"/>
      <c r="AE68" s="56"/>
      <c r="AF68" s="56"/>
      <c r="AG68" s="55" t="s">
        <v>7</v>
      </c>
    </row>
    <row r="69" spans="1:120" s="14" customFormat="1" x14ac:dyDescent="0.25">
      <c r="A69" s="11" t="s">
        <v>7</v>
      </c>
      <c r="E69" s="14">
        <f>E68/197</f>
        <v>5.076142131979695E-3</v>
      </c>
      <c r="F69" s="14">
        <f t="shared" ref="F69:W69" si="39">F68/197</f>
        <v>1.015228426395939E-2</v>
      </c>
      <c r="G69" s="14">
        <f t="shared" si="39"/>
        <v>1.5228426395939087E-2</v>
      </c>
      <c r="H69" s="14">
        <f t="shared" si="39"/>
        <v>4.5685279187817257E-2</v>
      </c>
      <c r="I69" s="14">
        <f t="shared" si="39"/>
        <v>5.0761421319796954E-2</v>
      </c>
      <c r="J69" s="14">
        <f t="shared" si="39"/>
        <v>0.1116751269035533</v>
      </c>
      <c r="K69" s="14">
        <f t="shared" si="39"/>
        <v>0.1116751269035533</v>
      </c>
      <c r="L69" s="14">
        <f t="shared" si="39"/>
        <v>0.19796954314720813</v>
      </c>
      <c r="M69" s="14">
        <f t="shared" si="39"/>
        <v>0.13705583756345177</v>
      </c>
      <c r="N69" s="14">
        <f t="shared" si="39"/>
        <v>0.13705583756345177</v>
      </c>
      <c r="O69" s="14">
        <f t="shared" si="39"/>
        <v>5.0761421319796954E-2</v>
      </c>
      <c r="P69" s="14">
        <f t="shared" si="39"/>
        <v>6.5989847715736044E-2</v>
      </c>
      <c r="Q69" s="14">
        <f t="shared" si="39"/>
        <v>2.5380710659898477E-2</v>
      </c>
      <c r="R69" s="14">
        <f t="shared" si="39"/>
        <v>1.015228426395939E-2</v>
      </c>
      <c r="S69" s="14">
        <f t="shared" si="39"/>
        <v>1.015228426395939E-2</v>
      </c>
      <c r="T69" s="14">
        <f t="shared" si="39"/>
        <v>1.015228426395939E-2</v>
      </c>
      <c r="U69" s="14">
        <f t="shared" si="39"/>
        <v>5.076142131979695E-3</v>
      </c>
      <c r="V69" s="14">
        <f t="shared" si="39"/>
        <v>0</v>
      </c>
      <c r="W69" s="14">
        <f t="shared" si="39"/>
        <v>0</v>
      </c>
      <c r="X69" s="24">
        <f>SUM(M69:W69)</f>
        <v>0.4517766497461928</v>
      </c>
      <c r="AA69" s="10">
        <v>94.9</v>
      </c>
      <c r="AB69" s="56">
        <v>0.9</v>
      </c>
      <c r="AC69" s="56">
        <v>94.6</v>
      </c>
      <c r="AD69" s="56">
        <v>3.3</v>
      </c>
      <c r="AE69" s="56">
        <v>11.7</v>
      </c>
      <c r="AF69" s="56">
        <v>11.7</v>
      </c>
      <c r="AG69" s="55" t="s">
        <v>7</v>
      </c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</row>
    <row r="70" spans="1:120" x14ac:dyDescent="0.25">
      <c r="A70" s="4" t="s">
        <v>37</v>
      </c>
      <c r="B70" s="1"/>
      <c r="C70" s="1"/>
      <c r="D70" s="1"/>
      <c r="E70" s="1"/>
      <c r="F70" s="1">
        <v>4</v>
      </c>
      <c r="G70" s="1">
        <v>6</v>
      </c>
      <c r="H70" s="1">
        <v>14</v>
      </c>
      <c r="I70" s="1">
        <v>33</v>
      </c>
      <c r="J70" s="1">
        <v>46</v>
      </c>
      <c r="K70" s="1">
        <v>51</v>
      </c>
      <c r="L70" s="1">
        <v>41</v>
      </c>
      <c r="M70" s="1">
        <v>54</v>
      </c>
      <c r="N70" s="1">
        <v>37</v>
      </c>
      <c r="O70" s="1">
        <v>31</v>
      </c>
      <c r="P70" s="1">
        <v>31</v>
      </c>
      <c r="Q70" s="1">
        <v>13</v>
      </c>
      <c r="R70" s="1">
        <v>4</v>
      </c>
      <c r="S70" s="1">
        <v>6</v>
      </c>
      <c r="T70" s="1">
        <v>5</v>
      </c>
      <c r="U70" s="1"/>
      <c r="V70" s="1"/>
      <c r="W70" s="1"/>
      <c r="X70" s="25"/>
      <c r="Y70" s="1">
        <v>376</v>
      </c>
      <c r="AA70" s="10"/>
      <c r="AB70" s="56"/>
      <c r="AC70" s="56"/>
      <c r="AD70" s="56"/>
      <c r="AE70" s="56"/>
      <c r="AF70" s="56"/>
      <c r="AG70" s="55" t="s">
        <v>37</v>
      </c>
    </row>
    <row r="71" spans="1:120" s="14" customFormat="1" x14ac:dyDescent="0.25">
      <c r="A71" s="11" t="s">
        <v>37</v>
      </c>
      <c r="E71" s="14">
        <f>E70/376</f>
        <v>0</v>
      </c>
      <c r="F71" s="14">
        <f t="shared" ref="F71:W71" si="40">F70/376</f>
        <v>1.0638297872340425E-2</v>
      </c>
      <c r="G71" s="14">
        <f t="shared" si="40"/>
        <v>1.5957446808510637E-2</v>
      </c>
      <c r="H71" s="14">
        <f t="shared" si="40"/>
        <v>3.7234042553191488E-2</v>
      </c>
      <c r="I71" s="14">
        <f t="shared" si="40"/>
        <v>8.7765957446808512E-2</v>
      </c>
      <c r="J71" s="14">
        <f t="shared" si="40"/>
        <v>0.12234042553191489</v>
      </c>
      <c r="K71" s="14">
        <f t="shared" si="40"/>
        <v>0.13563829787234041</v>
      </c>
      <c r="L71" s="14">
        <f t="shared" si="40"/>
        <v>0.10904255319148937</v>
      </c>
      <c r="M71" s="14">
        <f t="shared" si="40"/>
        <v>0.14361702127659576</v>
      </c>
      <c r="N71" s="14">
        <f t="shared" si="40"/>
        <v>9.8404255319148939E-2</v>
      </c>
      <c r="O71" s="14">
        <f t="shared" si="40"/>
        <v>8.2446808510638292E-2</v>
      </c>
      <c r="P71" s="14">
        <f t="shared" si="40"/>
        <v>8.2446808510638292E-2</v>
      </c>
      <c r="Q71" s="14">
        <f t="shared" si="40"/>
        <v>3.4574468085106384E-2</v>
      </c>
      <c r="R71" s="14">
        <f t="shared" si="40"/>
        <v>1.0638297872340425E-2</v>
      </c>
      <c r="S71" s="14">
        <f t="shared" si="40"/>
        <v>1.5957446808510637E-2</v>
      </c>
      <c r="T71" s="14">
        <f t="shared" si="40"/>
        <v>1.3297872340425532E-2</v>
      </c>
      <c r="U71" s="14">
        <f t="shared" si="40"/>
        <v>0</v>
      </c>
      <c r="V71" s="14">
        <f t="shared" si="40"/>
        <v>0</v>
      </c>
      <c r="W71" s="14">
        <f t="shared" si="40"/>
        <v>0</v>
      </c>
      <c r="X71" s="24">
        <f>SUM(M71:W71)</f>
        <v>0.48138297872340424</v>
      </c>
      <c r="AA71" s="10">
        <v>97.9</v>
      </c>
      <c r="AB71" s="56">
        <v>5.5</v>
      </c>
      <c r="AC71" s="56">
        <v>87.2</v>
      </c>
      <c r="AD71" s="56">
        <v>3.4</v>
      </c>
      <c r="AE71" s="56">
        <v>10.8</v>
      </c>
      <c r="AF71" s="56">
        <v>11.6</v>
      </c>
      <c r="AG71" s="55" t="s">
        <v>37</v>
      </c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</row>
    <row r="72" spans="1:120" x14ac:dyDescent="0.25">
      <c r="A72" s="4" t="s">
        <v>285</v>
      </c>
      <c r="B72" s="1"/>
      <c r="C72" s="1"/>
      <c r="D72" s="1"/>
      <c r="E72" s="1">
        <v>1</v>
      </c>
      <c r="F72" s="1">
        <v>1</v>
      </c>
      <c r="G72" s="1">
        <v>5</v>
      </c>
      <c r="H72" s="1">
        <v>5</v>
      </c>
      <c r="I72" s="1">
        <v>18</v>
      </c>
      <c r="J72" s="1">
        <v>35</v>
      </c>
      <c r="K72" s="1">
        <v>37</v>
      </c>
      <c r="L72" s="1">
        <v>41</v>
      </c>
      <c r="M72" s="1">
        <v>38</v>
      </c>
      <c r="N72" s="1">
        <v>40</v>
      </c>
      <c r="O72" s="1">
        <v>16</v>
      </c>
      <c r="P72" s="1">
        <v>16</v>
      </c>
      <c r="Q72" s="1">
        <v>12</v>
      </c>
      <c r="R72" s="1">
        <v>2</v>
      </c>
      <c r="S72" s="1">
        <v>2</v>
      </c>
      <c r="T72" s="1">
        <v>1</v>
      </c>
      <c r="U72" s="1"/>
      <c r="V72" s="1"/>
      <c r="W72" s="1"/>
      <c r="X72" s="25"/>
      <c r="Y72" s="1">
        <v>270</v>
      </c>
      <c r="AA72" s="10"/>
      <c r="AB72" s="56"/>
      <c r="AC72" s="56"/>
      <c r="AD72" s="56"/>
      <c r="AE72" s="56"/>
      <c r="AF72" s="56"/>
      <c r="AG72" s="55" t="s">
        <v>285</v>
      </c>
    </row>
    <row r="73" spans="1:120" s="14" customFormat="1" x14ac:dyDescent="0.25">
      <c r="A73" s="11" t="s">
        <v>21</v>
      </c>
      <c r="E73" s="14">
        <f>E72/270</f>
        <v>3.7037037037037038E-3</v>
      </c>
      <c r="F73" s="14">
        <f t="shared" ref="F73:W73" si="41">F72/270</f>
        <v>3.7037037037037038E-3</v>
      </c>
      <c r="G73" s="14">
        <f t="shared" si="41"/>
        <v>1.8518518518518517E-2</v>
      </c>
      <c r="H73" s="14">
        <f t="shared" si="41"/>
        <v>1.8518518518518517E-2</v>
      </c>
      <c r="I73" s="14">
        <f t="shared" si="41"/>
        <v>6.6666666666666666E-2</v>
      </c>
      <c r="J73" s="14">
        <f t="shared" si="41"/>
        <v>0.12962962962962962</v>
      </c>
      <c r="K73" s="14">
        <f t="shared" si="41"/>
        <v>0.13703703703703704</v>
      </c>
      <c r="L73" s="14">
        <f t="shared" si="41"/>
        <v>0.15185185185185185</v>
      </c>
      <c r="M73" s="14">
        <f t="shared" si="41"/>
        <v>0.14074074074074075</v>
      </c>
      <c r="N73" s="14">
        <f t="shared" si="41"/>
        <v>0.14814814814814814</v>
      </c>
      <c r="O73" s="14">
        <f t="shared" si="41"/>
        <v>5.9259259259259262E-2</v>
      </c>
      <c r="P73" s="14">
        <f t="shared" si="41"/>
        <v>5.9259259259259262E-2</v>
      </c>
      <c r="Q73" s="14">
        <f t="shared" si="41"/>
        <v>4.4444444444444446E-2</v>
      </c>
      <c r="R73" s="14">
        <f t="shared" si="41"/>
        <v>7.4074074074074077E-3</v>
      </c>
      <c r="S73" s="14">
        <f t="shared" si="41"/>
        <v>7.4074074074074077E-3</v>
      </c>
      <c r="T73" s="14">
        <f t="shared" si="41"/>
        <v>3.7037037037037038E-3</v>
      </c>
      <c r="U73" s="14">
        <f t="shared" si="41"/>
        <v>0</v>
      </c>
      <c r="V73" s="14">
        <f t="shared" si="41"/>
        <v>0</v>
      </c>
      <c r="W73" s="14">
        <f t="shared" si="41"/>
        <v>0</v>
      </c>
      <c r="X73" s="24">
        <f>SUM(M73:W73)</f>
        <v>0.47037037037037033</v>
      </c>
      <c r="AA73" s="10">
        <v>95.2</v>
      </c>
      <c r="AB73" s="56">
        <v>4</v>
      </c>
      <c r="AC73" s="56">
        <v>93.6</v>
      </c>
      <c r="AD73" s="56">
        <v>1.6</v>
      </c>
      <c r="AE73" s="56">
        <v>13.1</v>
      </c>
      <c r="AF73" s="56">
        <v>14.3</v>
      </c>
      <c r="AG73" s="55" t="s">
        <v>21</v>
      </c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</row>
    <row r="74" spans="1:120" x14ac:dyDescent="0.25">
      <c r="A74" s="4" t="s">
        <v>71</v>
      </c>
      <c r="B74" s="1"/>
      <c r="C74" s="1"/>
      <c r="D74" s="1"/>
      <c r="E74" s="1"/>
      <c r="F74" s="1"/>
      <c r="G74" s="1">
        <v>8</v>
      </c>
      <c r="H74" s="1">
        <v>27</v>
      </c>
      <c r="I74" s="1">
        <v>45</v>
      </c>
      <c r="J74" s="1">
        <v>86</v>
      </c>
      <c r="K74" s="1">
        <v>99</v>
      </c>
      <c r="L74" s="1">
        <v>127</v>
      </c>
      <c r="M74" s="1">
        <v>126</v>
      </c>
      <c r="N74" s="1">
        <v>80</v>
      </c>
      <c r="O74" s="1">
        <v>60</v>
      </c>
      <c r="P74" s="1">
        <v>50</v>
      </c>
      <c r="Q74" s="1">
        <v>27</v>
      </c>
      <c r="R74" s="1">
        <v>21</v>
      </c>
      <c r="S74" s="1">
        <v>14</v>
      </c>
      <c r="T74" s="1">
        <v>3</v>
      </c>
      <c r="U74" s="1"/>
      <c r="V74" s="1">
        <v>1</v>
      </c>
      <c r="W74" s="1"/>
      <c r="X74" s="25"/>
      <c r="Y74" s="1">
        <v>774</v>
      </c>
      <c r="AA74" s="10"/>
      <c r="AB74" s="56"/>
      <c r="AC74" s="56"/>
      <c r="AD74" s="56"/>
      <c r="AE74" s="56"/>
      <c r="AF74" s="56"/>
      <c r="AG74" s="55" t="s">
        <v>71</v>
      </c>
    </row>
    <row r="75" spans="1:120" s="14" customFormat="1" x14ac:dyDescent="0.25">
      <c r="A75" s="11" t="s">
        <v>71</v>
      </c>
      <c r="E75" s="14">
        <f>E74/774</f>
        <v>0</v>
      </c>
      <c r="F75" s="14">
        <f t="shared" ref="F75:W75" si="42">F74/774</f>
        <v>0</v>
      </c>
      <c r="G75" s="14">
        <f t="shared" si="42"/>
        <v>1.0335917312661499E-2</v>
      </c>
      <c r="H75" s="14">
        <f t="shared" si="42"/>
        <v>3.4883720930232558E-2</v>
      </c>
      <c r="I75" s="14">
        <f t="shared" si="42"/>
        <v>5.8139534883720929E-2</v>
      </c>
      <c r="J75" s="14">
        <f t="shared" si="42"/>
        <v>0.1111111111111111</v>
      </c>
      <c r="K75" s="14">
        <f t="shared" si="42"/>
        <v>0.12790697674418605</v>
      </c>
      <c r="L75" s="14">
        <f t="shared" si="42"/>
        <v>0.16408268733850129</v>
      </c>
      <c r="M75" s="14">
        <f t="shared" si="42"/>
        <v>0.16279069767441862</v>
      </c>
      <c r="N75" s="14">
        <f t="shared" si="42"/>
        <v>0.10335917312661498</v>
      </c>
      <c r="O75" s="14">
        <f t="shared" si="42"/>
        <v>7.7519379844961239E-2</v>
      </c>
      <c r="P75" s="14">
        <f t="shared" si="42"/>
        <v>6.4599483204134361E-2</v>
      </c>
      <c r="Q75" s="14">
        <f t="shared" si="42"/>
        <v>3.4883720930232558E-2</v>
      </c>
      <c r="R75" s="14">
        <f t="shared" si="42"/>
        <v>2.7131782945736434E-2</v>
      </c>
      <c r="S75" s="14">
        <f t="shared" si="42"/>
        <v>1.8087855297157621E-2</v>
      </c>
      <c r="T75" s="14">
        <f t="shared" si="42"/>
        <v>3.875968992248062E-3</v>
      </c>
      <c r="U75" s="14">
        <f t="shared" si="42"/>
        <v>0</v>
      </c>
      <c r="V75" s="14">
        <f t="shared" si="42"/>
        <v>1.2919896640826874E-3</v>
      </c>
      <c r="W75" s="14">
        <f t="shared" si="42"/>
        <v>0</v>
      </c>
      <c r="X75" s="24">
        <f t="shared" si="31"/>
        <v>0.49354005167958653</v>
      </c>
      <c r="AA75" s="10">
        <v>94.3</v>
      </c>
      <c r="AB75" s="56">
        <v>11.8</v>
      </c>
      <c r="AC75" s="56">
        <v>82</v>
      </c>
      <c r="AD75" s="56">
        <v>2.7</v>
      </c>
      <c r="AE75" s="56">
        <v>9.9</v>
      </c>
      <c r="AF75" s="56">
        <v>7.7</v>
      </c>
      <c r="AG75" s="55" t="s">
        <v>71</v>
      </c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</row>
    <row r="76" spans="1:120" x14ac:dyDescent="0.25">
      <c r="A76" s="4" t="s">
        <v>82</v>
      </c>
      <c r="B76" s="1"/>
      <c r="C76" s="1"/>
      <c r="D76" s="1"/>
      <c r="E76" s="1"/>
      <c r="F76" s="1"/>
      <c r="G76" s="1">
        <v>2</v>
      </c>
      <c r="H76" s="1">
        <v>3</v>
      </c>
      <c r="I76" s="1">
        <v>8</v>
      </c>
      <c r="J76" s="1">
        <v>17</v>
      </c>
      <c r="K76" s="1">
        <v>33</v>
      </c>
      <c r="L76" s="1">
        <v>31</v>
      </c>
      <c r="M76" s="1">
        <v>24</v>
      </c>
      <c r="N76" s="1">
        <v>21</v>
      </c>
      <c r="O76" s="1">
        <v>11</v>
      </c>
      <c r="P76" s="1">
        <v>10</v>
      </c>
      <c r="Q76" s="1">
        <v>5</v>
      </c>
      <c r="R76" s="1">
        <v>4</v>
      </c>
      <c r="S76" s="1">
        <v>2</v>
      </c>
      <c r="T76" s="1">
        <v>1</v>
      </c>
      <c r="U76" s="1"/>
      <c r="V76" s="1"/>
      <c r="W76" s="1"/>
      <c r="X76" s="25"/>
      <c r="Y76" s="1">
        <v>172</v>
      </c>
      <c r="AA76" s="10"/>
      <c r="AB76" s="56"/>
      <c r="AC76" s="56"/>
      <c r="AD76" s="56"/>
      <c r="AE76" s="56"/>
      <c r="AF76" s="56"/>
      <c r="AG76" s="55" t="s">
        <v>82</v>
      </c>
    </row>
    <row r="77" spans="1:120" s="14" customFormat="1" x14ac:dyDescent="0.25">
      <c r="A77" s="11" t="s">
        <v>82</v>
      </c>
      <c r="E77" s="14">
        <f>E76/172</f>
        <v>0</v>
      </c>
      <c r="F77" s="14">
        <f t="shared" ref="F77:W77" si="43">F76/172</f>
        <v>0</v>
      </c>
      <c r="G77" s="14">
        <f t="shared" si="43"/>
        <v>1.1627906976744186E-2</v>
      </c>
      <c r="H77" s="14">
        <f t="shared" si="43"/>
        <v>1.7441860465116279E-2</v>
      </c>
      <c r="I77" s="14">
        <f t="shared" si="43"/>
        <v>4.6511627906976744E-2</v>
      </c>
      <c r="J77" s="14">
        <f t="shared" si="43"/>
        <v>9.8837209302325577E-2</v>
      </c>
      <c r="K77" s="14">
        <f t="shared" si="43"/>
        <v>0.19186046511627908</v>
      </c>
      <c r="L77" s="14">
        <f t="shared" si="43"/>
        <v>0.18023255813953487</v>
      </c>
      <c r="M77" s="14">
        <f t="shared" si="43"/>
        <v>0.13953488372093023</v>
      </c>
      <c r="N77" s="14">
        <f t="shared" si="43"/>
        <v>0.12209302325581395</v>
      </c>
      <c r="O77" s="14">
        <f t="shared" si="43"/>
        <v>6.3953488372093026E-2</v>
      </c>
      <c r="P77" s="14">
        <f t="shared" si="43"/>
        <v>5.8139534883720929E-2</v>
      </c>
      <c r="Q77" s="14">
        <f t="shared" si="43"/>
        <v>2.9069767441860465E-2</v>
      </c>
      <c r="R77" s="14">
        <f t="shared" si="43"/>
        <v>2.3255813953488372E-2</v>
      </c>
      <c r="S77" s="14">
        <f t="shared" si="43"/>
        <v>1.1627906976744186E-2</v>
      </c>
      <c r="T77" s="14">
        <f t="shared" si="43"/>
        <v>5.8139534883720929E-3</v>
      </c>
      <c r="U77" s="14">
        <f t="shared" si="43"/>
        <v>0</v>
      </c>
      <c r="V77" s="14">
        <f t="shared" si="43"/>
        <v>0</v>
      </c>
      <c r="W77" s="14">
        <f t="shared" si="43"/>
        <v>0</v>
      </c>
      <c r="X77" s="24">
        <f t="shared" si="31"/>
        <v>0.45348837209302328</v>
      </c>
      <c r="AA77" s="10">
        <v>96.3</v>
      </c>
      <c r="AB77" s="56">
        <v>0.5</v>
      </c>
      <c r="AC77" s="56">
        <v>97.7</v>
      </c>
      <c r="AD77" s="56">
        <v>0.8</v>
      </c>
      <c r="AE77" s="56">
        <v>13</v>
      </c>
      <c r="AF77" s="56">
        <v>11.3</v>
      </c>
      <c r="AG77" s="55" t="s">
        <v>82</v>
      </c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</row>
    <row r="78" spans="1:120" x14ac:dyDescent="0.25">
      <c r="X78" s="25"/>
      <c r="AA78" s="10"/>
      <c r="AB78" s="56"/>
      <c r="AC78" s="56"/>
      <c r="AD78" s="56"/>
      <c r="AE78" s="56"/>
      <c r="AF78" s="56"/>
      <c r="AG78" s="10"/>
    </row>
    <row r="79" spans="1:120" x14ac:dyDescent="0.25">
      <c r="X79" s="25"/>
      <c r="AA79" s="10"/>
      <c r="AB79" s="56"/>
      <c r="AC79" s="56"/>
      <c r="AD79" s="56"/>
      <c r="AE79" s="56"/>
      <c r="AF79" s="56"/>
      <c r="AG79" s="10"/>
    </row>
    <row r="80" spans="1:120" x14ac:dyDescent="0.25">
      <c r="A80" s="42" t="s">
        <v>294</v>
      </c>
      <c r="B80" s="3">
        <v>4</v>
      </c>
      <c r="C80" s="3">
        <v>5</v>
      </c>
      <c r="D80" s="3">
        <v>6</v>
      </c>
      <c r="E80" s="3">
        <v>7</v>
      </c>
      <c r="F80" s="3">
        <v>8</v>
      </c>
      <c r="G80" s="3">
        <v>9</v>
      </c>
      <c r="H80" s="3">
        <v>10</v>
      </c>
      <c r="I80" s="3">
        <v>11</v>
      </c>
      <c r="J80" s="3">
        <v>12</v>
      </c>
      <c r="K80" s="3">
        <v>13</v>
      </c>
      <c r="L80" s="3">
        <v>14</v>
      </c>
      <c r="M80" s="3">
        <v>15</v>
      </c>
      <c r="N80" s="3">
        <v>16</v>
      </c>
      <c r="O80" s="3">
        <v>17</v>
      </c>
      <c r="P80" s="3">
        <v>18</v>
      </c>
      <c r="Q80" s="3">
        <v>19</v>
      </c>
      <c r="R80" s="3">
        <v>20</v>
      </c>
      <c r="S80" s="3">
        <v>21</v>
      </c>
      <c r="T80" s="3">
        <v>22</v>
      </c>
      <c r="U80" s="3">
        <v>23</v>
      </c>
      <c r="V80" s="3">
        <v>24</v>
      </c>
      <c r="W80" s="3">
        <v>25</v>
      </c>
      <c r="X80" s="25"/>
      <c r="AA80" s="10"/>
      <c r="AB80" s="56"/>
      <c r="AC80" s="56"/>
      <c r="AD80" s="56"/>
      <c r="AE80" s="56"/>
      <c r="AF80" s="56"/>
      <c r="AG80" s="10"/>
    </row>
    <row r="81" spans="1:120" x14ac:dyDescent="0.25">
      <c r="A81" s="4" t="s">
        <v>13</v>
      </c>
      <c r="B81" s="1"/>
      <c r="C81" s="1"/>
      <c r="D81" s="1"/>
      <c r="E81" s="1">
        <v>1</v>
      </c>
      <c r="F81" s="1"/>
      <c r="G81" s="1">
        <v>2</v>
      </c>
      <c r="H81" s="1">
        <v>4</v>
      </c>
      <c r="I81" s="1">
        <v>20</v>
      </c>
      <c r="J81" s="1">
        <v>31</v>
      </c>
      <c r="K81" s="1">
        <v>42</v>
      </c>
      <c r="L81" s="1">
        <v>46</v>
      </c>
      <c r="M81" s="1">
        <v>46</v>
      </c>
      <c r="N81" s="1">
        <v>41</v>
      </c>
      <c r="O81" s="1">
        <v>36</v>
      </c>
      <c r="P81" s="1">
        <v>22</v>
      </c>
      <c r="Q81" s="1">
        <v>15</v>
      </c>
      <c r="R81" s="1">
        <v>13</v>
      </c>
      <c r="S81" s="1">
        <v>10</v>
      </c>
      <c r="T81" s="1">
        <v>1</v>
      </c>
      <c r="U81" s="1"/>
      <c r="V81" s="1">
        <v>1</v>
      </c>
      <c r="W81" s="1"/>
      <c r="X81" s="25"/>
      <c r="Y81" s="1">
        <v>331</v>
      </c>
      <c r="AA81" s="10"/>
      <c r="AB81" s="56"/>
      <c r="AC81" s="56"/>
      <c r="AD81" s="56"/>
      <c r="AE81" s="56"/>
      <c r="AF81" s="56"/>
      <c r="AG81" s="55" t="s">
        <v>13</v>
      </c>
    </row>
    <row r="82" spans="1:120" s="14" customFormat="1" x14ac:dyDescent="0.25">
      <c r="A82" s="4" t="s">
        <v>13</v>
      </c>
      <c r="E82" s="14">
        <f>E81/331</f>
        <v>3.0211480362537764E-3</v>
      </c>
      <c r="F82" s="14">
        <f t="shared" ref="F82:W82" si="44">F81/331</f>
        <v>0</v>
      </c>
      <c r="G82" s="14">
        <f t="shared" si="44"/>
        <v>6.0422960725075529E-3</v>
      </c>
      <c r="H82" s="14">
        <f t="shared" si="44"/>
        <v>1.2084592145015106E-2</v>
      </c>
      <c r="I82" s="14">
        <f t="shared" si="44"/>
        <v>6.0422960725075532E-2</v>
      </c>
      <c r="J82" s="14">
        <f t="shared" si="44"/>
        <v>9.3655589123867067E-2</v>
      </c>
      <c r="K82" s="14">
        <f t="shared" si="44"/>
        <v>0.12688821752265861</v>
      </c>
      <c r="L82" s="14">
        <f t="shared" si="44"/>
        <v>0.13897280966767372</v>
      </c>
      <c r="M82" s="14">
        <f t="shared" si="44"/>
        <v>0.13897280966767372</v>
      </c>
      <c r="N82" s="14">
        <f t="shared" si="44"/>
        <v>0.12386706948640483</v>
      </c>
      <c r="O82" s="14">
        <f t="shared" si="44"/>
        <v>0.10876132930513595</v>
      </c>
      <c r="P82" s="14">
        <f t="shared" si="44"/>
        <v>6.6465256797583083E-2</v>
      </c>
      <c r="Q82" s="14">
        <f t="shared" si="44"/>
        <v>4.5317220543806644E-2</v>
      </c>
      <c r="R82" s="14">
        <f t="shared" si="44"/>
        <v>3.9274924471299093E-2</v>
      </c>
      <c r="S82" s="14">
        <f t="shared" si="44"/>
        <v>3.0211480362537766E-2</v>
      </c>
      <c r="T82" s="14">
        <f t="shared" si="44"/>
        <v>3.0211480362537764E-3</v>
      </c>
      <c r="U82" s="14">
        <f t="shared" si="44"/>
        <v>0</v>
      </c>
      <c r="V82" s="14">
        <f t="shared" si="44"/>
        <v>3.0211480362537764E-3</v>
      </c>
      <c r="W82" s="14">
        <f t="shared" si="44"/>
        <v>0</v>
      </c>
      <c r="X82" s="24">
        <f t="shared" si="31"/>
        <v>0.55891238670694854</v>
      </c>
      <c r="AA82" s="10">
        <v>88.4</v>
      </c>
      <c r="AB82" s="56">
        <v>27.7</v>
      </c>
      <c r="AC82" s="56">
        <v>44</v>
      </c>
      <c r="AD82" s="56">
        <v>9.4</v>
      </c>
      <c r="AE82" s="56">
        <v>11.2</v>
      </c>
      <c r="AF82" s="56">
        <v>15</v>
      </c>
      <c r="AG82" s="55" t="s">
        <v>13</v>
      </c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</row>
    <row r="83" spans="1:120" x14ac:dyDescent="0.25">
      <c r="A83" s="4" t="s">
        <v>35</v>
      </c>
      <c r="B83" s="1"/>
      <c r="C83" s="1"/>
      <c r="D83" s="1"/>
      <c r="E83" s="1"/>
      <c r="F83" s="1">
        <v>2</v>
      </c>
      <c r="G83" s="1">
        <v>5</v>
      </c>
      <c r="H83" s="1">
        <v>11</v>
      </c>
      <c r="I83" s="1">
        <v>8</v>
      </c>
      <c r="J83" s="1">
        <v>27</v>
      </c>
      <c r="K83" s="1">
        <v>21</v>
      </c>
      <c r="L83" s="1">
        <v>16</v>
      </c>
      <c r="M83" s="1">
        <v>15</v>
      </c>
      <c r="N83" s="1">
        <v>14</v>
      </c>
      <c r="O83" s="1">
        <v>8</v>
      </c>
      <c r="P83" s="1">
        <v>5</v>
      </c>
      <c r="Q83" s="1">
        <v>1</v>
      </c>
      <c r="R83" s="1"/>
      <c r="S83" s="1"/>
      <c r="T83" s="1">
        <v>1</v>
      </c>
      <c r="U83" s="1"/>
      <c r="V83" s="1">
        <v>1</v>
      </c>
      <c r="W83" s="1"/>
      <c r="X83" s="25"/>
      <c r="Y83" s="1">
        <v>135</v>
      </c>
      <c r="AA83" s="10"/>
      <c r="AB83" s="56"/>
      <c r="AC83" s="56"/>
      <c r="AD83" s="56"/>
      <c r="AE83" s="56"/>
      <c r="AF83" s="56"/>
      <c r="AG83" s="55" t="s">
        <v>35</v>
      </c>
    </row>
    <row r="84" spans="1:120" s="14" customFormat="1" x14ac:dyDescent="0.25">
      <c r="A84" s="4" t="s">
        <v>35</v>
      </c>
      <c r="E84" s="14">
        <f>E83/135</f>
        <v>0</v>
      </c>
      <c r="F84" s="14">
        <f t="shared" ref="F84:W84" si="45">F83/135</f>
        <v>1.4814814814814815E-2</v>
      </c>
      <c r="G84" s="14">
        <f t="shared" si="45"/>
        <v>3.7037037037037035E-2</v>
      </c>
      <c r="H84" s="14">
        <f t="shared" si="45"/>
        <v>8.1481481481481488E-2</v>
      </c>
      <c r="I84" s="14">
        <f t="shared" si="45"/>
        <v>5.9259259259259262E-2</v>
      </c>
      <c r="J84" s="14">
        <f t="shared" si="45"/>
        <v>0.2</v>
      </c>
      <c r="K84" s="14">
        <f t="shared" si="45"/>
        <v>0.15555555555555556</v>
      </c>
      <c r="L84" s="14">
        <f t="shared" si="45"/>
        <v>0.11851851851851852</v>
      </c>
      <c r="M84" s="14">
        <f t="shared" si="45"/>
        <v>0.1111111111111111</v>
      </c>
      <c r="N84" s="14">
        <f t="shared" si="45"/>
        <v>0.1037037037037037</v>
      </c>
      <c r="O84" s="14">
        <f t="shared" si="45"/>
        <v>5.9259259259259262E-2</v>
      </c>
      <c r="P84" s="14">
        <f t="shared" si="45"/>
        <v>3.7037037037037035E-2</v>
      </c>
      <c r="Q84" s="14">
        <f t="shared" si="45"/>
        <v>7.4074074074074077E-3</v>
      </c>
      <c r="R84" s="14">
        <f t="shared" si="45"/>
        <v>0</v>
      </c>
      <c r="S84" s="14">
        <f t="shared" si="45"/>
        <v>0</v>
      </c>
      <c r="T84" s="14">
        <f t="shared" si="45"/>
        <v>7.4074074074074077E-3</v>
      </c>
      <c r="U84" s="14">
        <f t="shared" si="45"/>
        <v>0</v>
      </c>
      <c r="V84" s="14">
        <f t="shared" si="45"/>
        <v>7.4074074074074077E-3</v>
      </c>
      <c r="W84" s="14">
        <f t="shared" si="45"/>
        <v>0</v>
      </c>
      <c r="X84" s="24">
        <f t="shared" si="31"/>
        <v>0.33333333333333331</v>
      </c>
      <c r="AA84" s="10">
        <v>94.6</v>
      </c>
      <c r="AB84" s="56">
        <v>41.2</v>
      </c>
      <c r="AC84" s="56">
        <v>36.799999999999997</v>
      </c>
      <c r="AD84" s="56">
        <v>3.8</v>
      </c>
      <c r="AE84" s="56">
        <v>21.6</v>
      </c>
      <c r="AF84" s="56">
        <v>30.5</v>
      </c>
      <c r="AG84" s="55" t="s">
        <v>35</v>
      </c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</row>
    <row r="85" spans="1:120" x14ac:dyDescent="0.25">
      <c r="A85" s="4" t="s">
        <v>286</v>
      </c>
      <c r="B85" s="1"/>
      <c r="C85" s="1"/>
      <c r="D85" s="1"/>
      <c r="E85" s="1"/>
      <c r="F85" s="1"/>
      <c r="G85" s="1"/>
      <c r="H85" s="1"/>
      <c r="I85" s="1">
        <v>7</v>
      </c>
      <c r="J85" s="1">
        <v>12</v>
      </c>
      <c r="K85" s="1">
        <v>14</v>
      </c>
      <c r="L85" s="1">
        <v>8</v>
      </c>
      <c r="M85" s="1">
        <v>13</v>
      </c>
      <c r="N85" s="1">
        <v>10</v>
      </c>
      <c r="O85" s="1">
        <v>9</v>
      </c>
      <c r="P85" s="1">
        <v>3</v>
      </c>
      <c r="Q85" s="1">
        <v>3</v>
      </c>
      <c r="R85" s="1">
        <v>1</v>
      </c>
      <c r="S85" s="1">
        <v>1</v>
      </c>
      <c r="T85" s="1"/>
      <c r="U85" s="1"/>
      <c r="V85" s="1"/>
      <c r="W85" s="1"/>
      <c r="X85" s="25"/>
      <c r="Y85" s="1">
        <v>81</v>
      </c>
      <c r="AA85" s="10"/>
      <c r="AB85" s="56"/>
      <c r="AC85" s="56"/>
      <c r="AD85" s="56"/>
      <c r="AE85" s="56"/>
      <c r="AF85" s="56"/>
      <c r="AG85" s="55" t="s">
        <v>286</v>
      </c>
    </row>
    <row r="86" spans="1:120" s="14" customFormat="1" x14ac:dyDescent="0.25">
      <c r="A86" s="4" t="s">
        <v>286</v>
      </c>
      <c r="E86" s="14">
        <f>E85/81</f>
        <v>0</v>
      </c>
      <c r="F86" s="14">
        <f t="shared" ref="F86:W86" si="46">F85/81</f>
        <v>0</v>
      </c>
      <c r="G86" s="14">
        <f t="shared" si="46"/>
        <v>0</v>
      </c>
      <c r="H86" s="14">
        <f t="shared" si="46"/>
        <v>0</v>
      </c>
      <c r="I86" s="14">
        <f t="shared" si="46"/>
        <v>8.6419753086419748E-2</v>
      </c>
      <c r="J86" s="14">
        <f t="shared" si="46"/>
        <v>0.14814814814814814</v>
      </c>
      <c r="K86" s="14">
        <f t="shared" si="46"/>
        <v>0.1728395061728395</v>
      </c>
      <c r="L86" s="14">
        <f t="shared" si="46"/>
        <v>9.8765432098765427E-2</v>
      </c>
      <c r="M86" s="14">
        <f t="shared" si="46"/>
        <v>0.16049382716049382</v>
      </c>
      <c r="N86" s="14">
        <f t="shared" si="46"/>
        <v>0.12345679012345678</v>
      </c>
      <c r="O86" s="14">
        <f t="shared" si="46"/>
        <v>0.1111111111111111</v>
      </c>
      <c r="P86" s="14">
        <f t="shared" si="46"/>
        <v>3.7037037037037035E-2</v>
      </c>
      <c r="Q86" s="14">
        <f t="shared" si="46"/>
        <v>3.7037037037037035E-2</v>
      </c>
      <c r="R86" s="14">
        <f t="shared" si="46"/>
        <v>1.2345679012345678E-2</v>
      </c>
      <c r="S86" s="14">
        <f t="shared" si="46"/>
        <v>1.2345679012345678E-2</v>
      </c>
      <c r="T86" s="14">
        <f t="shared" si="46"/>
        <v>0</v>
      </c>
      <c r="U86" s="14">
        <f t="shared" si="46"/>
        <v>0</v>
      </c>
      <c r="V86" s="14">
        <f t="shared" si="46"/>
        <v>0</v>
      </c>
      <c r="W86" s="14">
        <f t="shared" si="46"/>
        <v>0</v>
      </c>
      <c r="X86" s="24">
        <f t="shared" si="31"/>
        <v>0.49382716049382713</v>
      </c>
      <c r="AA86" s="10"/>
      <c r="AB86" s="56"/>
      <c r="AC86" s="56"/>
      <c r="AD86" s="56"/>
      <c r="AE86" s="56"/>
      <c r="AF86" s="56"/>
      <c r="AG86" s="55" t="s">
        <v>286</v>
      </c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</row>
    <row r="87" spans="1:120" s="14" customFormat="1" x14ac:dyDescent="0.25">
      <c r="A87" s="4"/>
      <c r="X87" s="24"/>
      <c r="AA87" s="10"/>
      <c r="AB87" s="56"/>
      <c r="AC87" s="56"/>
      <c r="AD87" s="56"/>
      <c r="AE87" s="56"/>
      <c r="AF87" s="56"/>
      <c r="AG87" s="55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</row>
    <row r="88" spans="1:120" x14ac:dyDescent="0.25">
      <c r="X88" s="25"/>
      <c r="AA88" s="10"/>
      <c r="AB88" s="56"/>
      <c r="AC88" s="56"/>
      <c r="AD88" s="56"/>
      <c r="AE88" s="56"/>
      <c r="AF88" s="56"/>
      <c r="AG88" s="10"/>
    </row>
    <row r="89" spans="1:120" x14ac:dyDescent="0.25">
      <c r="A89" s="40" t="s">
        <v>302</v>
      </c>
      <c r="B89" s="3">
        <v>4</v>
      </c>
      <c r="C89" s="3">
        <v>5</v>
      </c>
      <c r="D89" s="3">
        <v>6</v>
      </c>
      <c r="E89" s="3">
        <v>7</v>
      </c>
      <c r="F89" s="3">
        <v>8</v>
      </c>
      <c r="G89" s="3">
        <v>9</v>
      </c>
      <c r="H89" s="3">
        <v>10</v>
      </c>
      <c r="I89" s="3">
        <v>11</v>
      </c>
      <c r="J89" s="3">
        <v>12</v>
      </c>
      <c r="K89" s="3">
        <v>13</v>
      </c>
      <c r="L89" s="3">
        <v>14</v>
      </c>
      <c r="M89" s="3">
        <v>15</v>
      </c>
      <c r="N89" s="3">
        <v>16</v>
      </c>
      <c r="O89" s="3">
        <v>17</v>
      </c>
      <c r="P89" s="3">
        <v>18</v>
      </c>
      <c r="Q89" s="3">
        <v>19</v>
      </c>
      <c r="R89" s="3">
        <v>20</v>
      </c>
      <c r="S89" s="3">
        <v>21</v>
      </c>
      <c r="T89" s="3">
        <v>22</v>
      </c>
      <c r="U89" s="3">
        <v>23</v>
      </c>
      <c r="V89" s="3">
        <v>24</v>
      </c>
      <c r="W89" s="3">
        <v>25</v>
      </c>
      <c r="X89" s="25"/>
      <c r="AA89" s="10"/>
      <c r="AB89" s="56"/>
      <c r="AC89" s="56"/>
      <c r="AD89" s="56"/>
      <c r="AE89" s="56"/>
      <c r="AF89" s="56"/>
      <c r="AG89" s="10"/>
    </row>
    <row r="90" spans="1:120" x14ac:dyDescent="0.25">
      <c r="A90" s="4" t="s">
        <v>33</v>
      </c>
      <c r="B90" s="1"/>
      <c r="C90" s="1"/>
      <c r="D90" s="1"/>
      <c r="E90" s="1"/>
      <c r="F90" s="1">
        <v>3</v>
      </c>
      <c r="G90" s="1">
        <v>6</v>
      </c>
      <c r="H90" s="1">
        <v>22</v>
      </c>
      <c r="I90" s="1">
        <v>23</v>
      </c>
      <c r="J90" s="1">
        <v>33</v>
      </c>
      <c r="K90" s="1">
        <v>20</v>
      </c>
      <c r="L90" s="1">
        <v>19</v>
      </c>
      <c r="M90" s="1">
        <v>13</v>
      </c>
      <c r="N90" s="1">
        <v>3</v>
      </c>
      <c r="O90" s="1">
        <v>4</v>
      </c>
      <c r="P90" s="1">
        <v>1</v>
      </c>
      <c r="Q90" s="1"/>
      <c r="R90" s="1"/>
      <c r="S90" s="1"/>
      <c r="T90" s="1"/>
      <c r="U90" s="1"/>
      <c r="V90" s="1"/>
      <c r="W90" s="1"/>
      <c r="X90" s="1"/>
      <c r="Y90" s="1">
        <v>147</v>
      </c>
      <c r="AA90" s="10"/>
      <c r="AB90" s="56"/>
      <c r="AC90" s="56"/>
      <c r="AD90" s="56"/>
      <c r="AE90" s="56"/>
      <c r="AF90" s="56"/>
      <c r="AG90" s="55" t="s">
        <v>33</v>
      </c>
    </row>
    <row r="91" spans="1:120" s="14" customFormat="1" x14ac:dyDescent="0.25">
      <c r="A91" s="11" t="s">
        <v>33</v>
      </c>
      <c r="F91" s="14">
        <f>F90/147</f>
        <v>2.0408163265306121E-2</v>
      </c>
      <c r="G91" s="14">
        <f t="shared" ref="G91:W91" si="47">G90/147</f>
        <v>4.0816326530612242E-2</v>
      </c>
      <c r="H91" s="14">
        <f t="shared" si="47"/>
        <v>0.14965986394557823</v>
      </c>
      <c r="I91" s="14">
        <f t="shared" si="47"/>
        <v>0.15646258503401361</v>
      </c>
      <c r="J91" s="14">
        <f t="shared" si="47"/>
        <v>0.22448979591836735</v>
      </c>
      <c r="K91" s="14">
        <f t="shared" si="47"/>
        <v>0.1360544217687075</v>
      </c>
      <c r="L91" s="14">
        <f t="shared" si="47"/>
        <v>0.12925170068027211</v>
      </c>
      <c r="M91" s="14">
        <f t="shared" si="47"/>
        <v>8.8435374149659865E-2</v>
      </c>
      <c r="N91" s="14">
        <f t="shared" si="47"/>
        <v>2.0408163265306121E-2</v>
      </c>
      <c r="O91" s="14">
        <f t="shared" si="47"/>
        <v>2.7210884353741496E-2</v>
      </c>
      <c r="P91" s="14">
        <f t="shared" si="47"/>
        <v>6.8027210884353739E-3</v>
      </c>
      <c r="Q91" s="14">
        <f t="shared" si="47"/>
        <v>0</v>
      </c>
      <c r="R91" s="14">
        <f t="shared" si="47"/>
        <v>0</v>
      </c>
      <c r="S91" s="14">
        <f t="shared" si="47"/>
        <v>0</v>
      </c>
      <c r="T91" s="14">
        <f t="shared" si="47"/>
        <v>0</v>
      </c>
      <c r="U91" s="14">
        <f t="shared" si="47"/>
        <v>0</v>
      </c>
      <c r="V91" s="14">
        <f t="shared" si="47"/>
        <v>0</v>
      </c>
      <c r="W91" s="14">
        <f t="shared" si="47"/>
        <v>0</v>
      </c>
      <c r="X91" s="24">
        <f t="shared" si="31"/>
        <v>0.14285714285714285</v>
      </c>
      <c r="AA91" s="10">
        <v>81.7</v>
      </c>
      <c r="AB91" s="56">
        <v>97.7</v>
      </c>
      <c r="AC91" s="56">
        <v>1.5</v>
      </c>
      <c r="AD91" s="56">
        <v>0</v>
      </c>
      <c r="AE91" s="56">
        <v>23.4</v>
      </c>
      <c r="AF91" s="56">
        <v>0.4</v>
      </c>
      <c r="AG91" s="55" t="s">
        <v>33</v>
      </c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</row>
    <row r="92" spans="1:120" x14ac:dyDescent="0.25">
      <c r="A92" s="4" t="s">
        <v>110</v>
      </c>
      <c r="B92" s="1"/>
      <c r="C92" s="1"/>
      <c r="D92" s="1"/>
      <c r="E92" s="1"/>
      <c r="F92" s="1"/>
      <c r="G92" s="1"/>
      <c r="H92" s="1">
        <v>1</v>
      </c>
      <c r="I92" s="1">
        <v>3</v>
      </c>
      <c r="J92" s="1">
        <v>8</v>
      </c>
      <c r="K92" s="1">
        <v>17</v>
      </c>
      <c r="L92" s="1">
        <v>19</v>
      </c>
      <c r="M92" s="1">
        <v>25</v>
      </c>
      <c r="N92" s="1">
        <v>19</v>
      </c>
      <c r="O92" s="1">
        <v>17</v>
      </c>
      <c r="P92" s="1">
        <v>11</v>
      </c>
      <c r="Q92" s="1">
        <v>8</v>
      </c>
      <c r="R92" s="1">
        <v>3</v>
      </c>
      <c r="S92" s="1">
        <v>1</v>
      </c>
      <c r="T92" s="1">
        <v>2</v>
      </c>
      <c r="U92" s="1"/>
      <c r="V92" s="1"/>
      <c r="W92" s="1"/>
      <c r="X92" s="1"/>
      <c r="Y92" s="1">
        <v>134</v>
      </c>
      <c r="AA92" s="10"/>
      <c r="AB92" s="56"/>
      <c r="AC92" s="56"/>
      <c r="AD92" s="56"/>
      <c r="AE92" s="56"/>
      <c r="AF92" s="56"/>
      <c r="AG92" s="55" t="s">
        <v>110</v>
      </c>
    </row>
    <row r="93" spans="1:120" s="14" customFormat="1" x14ac:dyDescent="0.25">
      <c r="A93" s="11" t="s">
        <v>110</v>
      </c>
      <c r="F93" s="14">
        <f>F92/134</f>
        <v>0</v>
      </c>
      <c r="G93" s="14">
        <f t="shared" ref="G93:W93" si="48">G92/134</f>
        <v>0</v>
      </c>
      <c r="H93" s="14">
        <f t="shared" si="48"/>
        <v>7.462686567164179E-3</v>
      </c>
      <c r="I93" s="14">
        <f t="shared" si="48"/>
        <v>2.2388059701492536E-2</v>
      </c>
      <c r="J93" s="14">
        <f t="shared" si="48"/>
        <v>5.9701492537313432E-2</v>
      </c>
      <c r="K93" s="14">
        <f t="shared" si="48"/>
        <v>0.12686567164179105</v>
      </c>
      <c r="L93" s="14">
        <f t="shared" si="48"/>
        <v>0.1417910447761194</v>
      </c>
      <c r="M93" s="14">
        <f t="shared" si="48"/>
        <v>0.18656716417910449</v>
      </c>
      <c r="N93" s="14">
        <f t="shared" si="48"/>
        <v>0.1417910447761194</v>
      </c>
      <c r="O93" s="14">
        <f t="shared" si="48"/>
        <v>0.12686567164179105</v>
      </c>
      <c r="P93" s="14">
        <f t="shared" si="48"/>
        <v>8.2089552238805971E-2</v>
      </c>
      <c r="Q93" s="14">
        <f t="shared" si="48"/>
        <v>5.9701492537313432E-2</v>
      </c>
      <c r="R93" s="14">
        <f t="shared" si="48"/>
        <v>2.2388059701492536E-2</v>
      </c>
      <c r="S93" s="14">
        <f t="shared" si="48"/>
        <v>7.462686567164179E-3</v>
      </c>
      <c r="T93" s="14">
        <f t="shared" si="48"/>
        <v>1.4925373134328358E-2</v>
      </c>
      <c r="U93" s="14">
        <f t="shared" si="48"/>
        <v>0</v>
      </c>
      <c r="V93" s="14">
        <f t="shared" si="48"/>
        <v>0</v>
      </c>
      <c r="W93" s="14">
        <f t="shared" si="48"/>
        <v>0</v>
      </c>
      <c r="X93" s="24">
        <f t="shared" si="31"/>
        <v>0.64179104477611937</v>
      </c>
      <c r="AA93" s="10">
        <v>96.2</v>
      </c>
      <c r="AB93" s="56">
        <v>25.7</v>
      </c>
      <c r="AC93" s="56">
        <v>73.400000000000006</v>
      </c>
      <c r="AD93" s="56">
        <v>0.2</v>
      </c>
      <c r="AE93" s="56">
        <v>10.4</v>
      </c>
      <c r="AF93" s="56">
        <v>2.8</v>
      </c>
      <c r="AG93" s="55" t="s">
        <v>110</v>
      </c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</row>
    <row r="94" spans="1:120" x14ac:dyDescent="0.25">
      <c r="A94" s="4" t="s">
        <v>99</v>
      </c>
      <c r="B94" s="1"/>
      <c r="C94" s="1"/>
      <c r="D94" s="1"/>
      <c r="E94" s="1"/>
      <c r="F94" s="1"/>
      <c r="G94" s="1"/>
      <c r="H94" s="1">
        <v>2</v>
      </c>
      <c r="I94" s="1">
        <v>4</v>
      </c>
      <c r="J94" s="1">
        <v>14</v>
      </c>
      <c r="K94" s="1">
        <v>17</v>
      </c>
      <c r="L94" s="1">
        <v>28</v>
      </c>
      <c r="M94" s="1">
        <v>17</v>
      </c>
      <c r="N94" s="1">
        <v>22</v>
      </c>
      <c r="O94" s="1">
        <v>12</v>
      </c>
      <c r="P94" s="1">
        <v>4</v>
      </c>
      <c r="Q94" s="1">
        <v>2</v>
      </c>
      <c r="R94" s="1">
        <v>1</v>
      </c>
      <c r="S94" s="1">
        <v>1</v>
      </c>
      <c r="T94" s="1"/>
      <c r="U94" s="1"/>
      <c r="V94" s="1"/>
      <c r="W94" s="1"/>
      <c r="X94" s="25"/>
      <c r="Y94" s="1">
        <v>124</v>
      </c>
      <c r="AA94" s="10"/>
      <c r="AB94" s="56"/>
      <c r="AC94" s="56"/>
      <c r="AD94" s="56"/>
      <c r="AE94" s="56"/>
      <c r="AF94" s="56"/>
      <c r="AG94" s="55" t="s">
        <v>99</v>
      </c>
    </row>
    <row r="95" spans="1:120" s="14" customFormat="1" x14ac:dyDescent="0.25">
      <c r="A95" s="11" t="s">
        <v>99</v>
      </c>
      <c r="F95" s="14">
        <f>F94/124</f>
        <v>0</v>
      </c>
      <c r="G95" s="14">
        <f t="shared" ref="G95:W95" si="49">G94/124</f>
        <v>0</v>
      </c>
      <c r="H95" s="14">
        <f t="shared" si="49"/>
        <v>1.6129032258064516E-2</v>
      </c>
      <c r="I95" s="14">
        <f t="shared" si="49"/>
        <v>3.2258064516129031E-2</v>
      </c>
      <c r="J95" s="14">
        <f t="shared" si="49"/>
        <v>0.11290322580645161</v>
      </c>
      <c r="K95" s="14">
        <f t="shared" si="49"/>
        <v>0.13709677419354838</v>
      </c>
      <c r="L95" s="14">
        <f t="shared" si="49"/>
        <v>0.22580645161290322</v>
      </c>
      <c r="M95" s="14">
        <f t="shared" si="49"/>
        <v>0.13709677419354838</v>
      </c>
      <c r="N95" s="14">
        <f t="shared" si="49"/>
        <v>0.17741935483870969</v>
      </c>
      <c r="O95" s="14">
        <f t="shared" si="49"/>
        <v>9.6774193548387094E-2</v>
      </c>
      <c r="P95" s="14">
        <f t="shared" si="49"/>
        <v>3.2258064516129031E-2</v>
      </c>
      <c r="Q95" s="14">
        <f t="shared" si="49"/>
        <v>1.6129032258064516E-2</v>
      </c>
      <c r="R95" s="14">
        <f t="shared" si="49"/>
        <v>8.0645161290322578E-3</v>
      </c>
      <c r="S95" s="14">
        <f t="shared" si="49"/>
        <v>8.0645161290322578E-3</v>
      </c>
      <c r="T95" s="14">
        <f t="shared" si="49"/>
        <v>0</v>
      </c>
      <c r="U95" s="14">
        <f t="shared" si="49"/>
        <v>0</v>
      </c>
      <c r="V95" s="14">
        <f t="shared" si="49"/>
        <v>0</v>
      </c>
      <c r="W95" s="14">
        <f t="shared" si="49"/>
        <v>0</v>
      </c>
      <c r="X95" s="24">
        <f t="shared" si="31"/>
        <v>0.47580645161290314</v>
      </c>
      <c r="AA95" s="10">
        <v>96.3</v>
      </c>
      <c r="AB95" s="56">
        <v>34.1</v>
      </c>
      <c r="AC95" s="56">
        <v>62.4</v>
      </c>
      <c r="AD95" s="56">
        <v>1.3</v>
      </c>
      <c r="AE95" s="56">
        <v>8.5</v>
      </c>
      <c r="AF95" s="56">
        <v>3.4</v>
      </c>
      <c r="AG95" s="55" t="s">
        <v>99</v>
      </c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</row>
    <row r="96" spans="1:120" x14ac:dyDescent="0.25">
      <c r="A96" s="4" t="s">
        <v>0</v>
      </c>
      <c r="B96" s="1">
        <v>1</v>
      </c>
      <c r="C96" s="1"/>
      <c r="D96" s="1"/>
      <c r="E96" s="1"/>
      <c r="F96" s="1"/>
      <c r="G96" s="1">
        <v>4</v>
      </c>
      <c r="H96" s="1">
        <v>9</v>
      </c>
      <c r="I96" s="1">
        <v>16</v>
      </c>
      <c r="J96" s="1">
        <v>41</v>
      </c>
      <c r="K96" s="1">
        <v>37</v>
      </c>
      <c r="L96" s="1">
        <v>64</v>
      </c>
      <c r="M96" s="1">
        <v>49</v>
      </c>
      <c r="N96" s="1">
        <v>50</v>
      </c>
      <c r="O96" s="1">
        <v>43</v>
      </c>
      <c r="P96" s="1">
        <v>34</v>
      </c>
      <c r="Q96" s="1">
        <v>18</v>
      </c>
      <c r="R96" s="1">
        <v>13</v>
      </c>
      <c r="S96" s="1">
        <v>1</v>
      </c>
      <c r="T96" s="1">
        <v>2</v>
      </c>
      <c r="U96" s="1"/>
      <c r="V96" s="1"/>
      <c r="W96" s="1"/>
      <c r="X96" s="1"/>
      <c r="Y96" s="1">
        <v>382</v>
      </c>
      <c r="AA96" s="10"/>
      <c r="AB96" s="56"/>
      <c r="AC96" s="56"/>
      <c r="AD96" s="56"/>
      <c r="AE96" s="56"/>
      <c r="AF96" s="56"/>
      <c r="AG96" s="55" t="s">
        <v>0</v>
      </c>
    </row>
    <row r="97" spans="1:120" s="14" customFormat="1" x14ac:dyDescent="0.25">
      <c r="A97" s="11" t="s">
        <v>0</v>
      </c>
      <c r="B97" s="14">
        <f>B96/382</f>
        <v>2.617801047120419E-3</v>
      </c>
      <c r="C97" s="14">
        <f t="shared" ref="C97:W97" si="50">C96/382</f>
        <v>0</v>
      </c>
      <c r="D97" s="14">
        <f t="shared" si="50"/>
        <v>0</v>
      </c>
      <c r="E97" s="14">
        <f t="shared" si="50"/>
        <v>0</v>
      </c>
      <c r="F97" s="14">
        <f t="shared" si="50"/>
        <v>0</v>
      </c>
      <c r="G97" s="14">
        <f t="shared" si="50"/>
        <v>1.0471204188481676E-2</v>
      </c>
      <c r="H97" s="14">
        <f t="shared" si="50"/>
        <v>2.356020942408377E-2</v>
      </c>
      <c r="I97" s="14">
        <f t="shared" si="50"/>
        <v>4.1884816753926704E-2</v>
      </c>
      <c r="J97" s="14">
        <f t="shared" si="50"/>
        <v>0.10732984293193717</v>
      </c>
      <c r="K97" s="14">
        <f t="shared" si="50"/>
        <v>9.6858638743455502E-2</v>
      </c>
      <c r="L97" s="14">
        <f t="shared" si="50"/>
        <v>0.16753926701570682</v>
      </c>
      <c r="M97" s="14">
        <f t="shared" si="50"/>
        <v>0.12827225130890052</v>
      </c>
      <c r="N97" s="14">
        <f t="shared" si="50"/>
        <v>0.13089005235602094</v>
      </c>
      <c r="O97" s="14">
        <f t="shared" si="50"/>
        <v>0.112565445026178</v>
      </c>
      <c r="P97" s="14">
        <f t="shared" si="50"/>
        <v>8.9005235602094238E-2</v>
      </c>
      <c r="Q97" s="14">
        <f t="shared" si="50"/>
        <v>4.712041884816754E-2</v>
      </c>
      <c r="R97" s="14">
        <f t="shared" si="50"/>
        <v>3.4031413612565446E-2</v>
      </c>
      <c r="S97" s="14">
        <f t="shared" si="50"/>
        <v>2.617801047120419E-3</v>
      </c>
      <c r="T97" s="14">
        <f t="shared" si="50"/>
        <v>5.235602094240838E-3</v>
      </c>
      <c r="U97" s="14">
        <f t="shared" si="50"/>
        <v>0</v>
      </c>
      <c r="V97" s="14">
        <f t="shared" si="50"/>
        <v>0</v>
      </c>
      <c r="W97" s="14">
        <f t="shared" si="50"/>
        <v>0</v>
      </c>
      <c r="X97" s="24">
        <f t="shared" si="31"/>
        <v>0.54973821989528782</v>
      </c>
      <c r="AA97" s="10">
        <v>89.5</v>
      </c>
      <c r="AB97" s="56">
        <v>29.9</v>
      </c>
      <c r="AC97" s="56">
        <v>67.400000000000006</v>
      </c>
      <c r="AD97" s="56">
        <v>0.7</v>
      </c>
      <c r="AE97" s="56">
        <v>12.6</v>
      </c>
      <c r="AF97" s="56">
        <v>8.1999999999999993</v>
      </c>
      <c r="AG97" s="55" t="s">
        <v>0</v>
      </c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</row>
    <row r="98" spans="1:120" x14ac:dyDescent="0.25">
      <c r="A98" s="4" t="s">
        <v>54</v>
      </c>
      <c r="B98" s="1"/>
      <c r="C98" s="1"/>
      <c r="D98" s="1"/>
      <c r="E98" s="1"/>
      <c r="F98" s="1">
        <v>1</v>
      </c>
      <c r="G98" s="1">
        <v>3</v>
      </c>
      <c r="H98" s="1">
        <v>7</v>
      </c>
      <c r="I98" s="1">
        <v>22</v>
      </c>
      <c r="J98" s="1">
        <v>28</v>
      </c>
      <c r="K98" s="1">
        <v>38</v>
      </c>
      <c r="L98" s="1">
        <v>35</v>
      </c>
      <c r="M98" s="1">
        <v>38</v>
      </c>
      <c r="N98" s="1">
        <v>23</v>
      </c>
      <c r="O98" s="1">
        <v>14</v>
      </c>
      <c r="P98" s="1">
        <v>4</v>
      </c>
      <c r="Q98" s="1">
        <v>10</v>
      </c>
      <c r="R98" s="1">
        <v>2</v>
      </c>
      <c r="S98" s="1"/>
      <c r="T98" s="1">
        <v>1</v>
      </c>
      <c r="U98" s="1"/>
      <c r="V98" s="1"/>
      <c r="W98" s="1"/>
      <c r="X98" s="25"/>
      <c r="Y98" s="1">
        <v>226</v>
      </c>
      <c r="AA98" s="10"/>
      <c r="AB98" s="56"/>
      <c r="AC98" s="56"/>
      <c r="AD98" s="56"/>
      <c r="AE98" s="56"/>
      <c r="AF98" s="56"/>
      <c r="AG98" s="55" t="s">
        <v>54</v>
      </c>
    </row>
    <row r="99" spans="1:120" s="14" customFormat="1" x14ac:dyDescent="0.25">
      <c r="A99" s="11" t="s">
        <v>54</v>
      </c>
      <c r="F99" s="14">
        <f>F98/226</f>
        <v>4.4247787610619468E-3</v>
      </c>
      <c r="G99" s="14">
        <f t="shared" ref="G99:W99" si="51">G98/226</f>
        <v>1.3274336283185841E-2</v>
      </c>
      <c r="H99" s="14">
        <f t="shared" si="51"/>
        <v>3.0973451327433628E-2</v>
      </c>
      <c r="I99" s="14">
        <f t="shared" si="51"/>
        <v>9.7345132743362831E-2</v>
      </c>
      <c r="J99" s="14">
        <f t="shared" si="51"/>
        <v>0.12389380530973451</v>
      </c>
      <c r="K99" s="14">
        <f t="shared" si="51"/>
        <v>0.16814159292035399</v>
      </c>
      <c r="L99" s="14">
        <f t="shared" si="51"/>
        <v>0.15486725663716813</v>
      </c>
      <c r="M99" s="14">
        <f t="shared" si="51"/>
        <v>0.16814159292035399</v>
      </c>
      <c r="N99" s="14">
        <f t="shared" si="51"/>
        <v>0.10176991150442478</v>
      </c>
      <c r="O99" s="14">
        <f t="shared" si="51"/>
        <v>6.1946902654867256E-2</v>
      </c>
      <c r="P99" s="14">
        <f t="shared" si="51"/>
        <v>1.7699115044247787E-2</v>
      </c>
      <c r="Q99" s="14">
        <f t="shared" si="51"/>
        <v>4.4247787610619468E-2</v>
      </c>
      <c r="R99" s="14">
        <f t="shared" si="51"/>
        <v>8.8495575221238937E-3</v>
      </c>
      <c r="S99" s="14">
        <f t="shared" si="51"/>
        <v>0</v>
      </c>
      <c r="T99" s="14">
        <f t="shared" si="51"/>
        <v>4.4247787610619468E-3</v>
      </c>
      <c r="U99" s="14">
        <f t="shared" si="51"/>
        <v>0</v>
      </c>
      <c r="V99" s="14">
        <f t="shared" si="51"/>
        <v>0</v>
      </c>
      <c r="W99" s="14">
        <f t="shared" si="51"/>
        <v>0</v>
      </c>
      <c r="X99" s="24">
        <f t="shared" ref="X99" si="52">SUM(M99:W99)</f>
        <v>0.40707964601769914</v>
      </c>
      <c r="AA99" s="10">
        <v>96.5</v>
      </c>
      <c r="AB99" s="56">
        <v>87.1</v>
      </c>
      <c r="AC99" s="56">
        <v>11</v>
      </c>
      <c r="AD99" s="56">
        <v>0.8</v>
      </c>
      <c r="AE99" s="56">
        <v>17.2</v>
      </c>
      <c r="AF99" s="56">
        <v>4.3</v>
      </c>
      <c r="AG99" s="55" t="s">
        <v>54</v>
      </c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</row>
    <row r="100" spans="1:120" x14ac:dyDescent="0.25">
      <c r="X100" s="25"/>
      <c r="AA100" s="10"/>
      <c r="AB100" s="56"/>
      <c r="AC100" s="56"/>
      <c r="AD100" s="56"/>
      <c r="AE100" s="56"/>
      <c r="AF100" s="56"/>
      <c r="AG100" s="10"/>
    </row>
    <row r="101" spans="1:120" x14ac:dyDescent="0.25">
      <c r="X101" s="25"/>
      <c r="AA101" s="10"/>
      <c r="AB101" s="56"/>
      <c r="AC101" s="56"/>
      <c r="AD101" s="56"/>
      <c r="AE101" s="56"/>
      <c r="AF101" s="56"/>
      <c r="AG101" s="10"/>
    </row>
    <row r="102" spans="1:120" x14ac:dyDescent="0.25">
      <c r="A102" s="42" t="s">
        <v>303</v>
      </c>
      <c r="B102" s="3">
        <v>4</v>
      </c>
      <c r="C102" s="3">
        <v>5</v>
      </c>
      <c r="D102" s="3">
        <v>6</v>
      </c>
      <c r="E102" s="3">
        <v>7</v>
      </c>
      <c r="F102" s="3">
        <v>8</v>
      </c>
      <c r="G102" s="3">
        <v>9</v>
      </c>
      <c r="H102" s="3">
        <v>10</v>
      </c>
      <c r="I102" s="3">
        <v>11</v>
      </c>
      <c r="J102" s="3">
        <v>12</v>
      </c>
      <c r="K102" s="3">
        <v>13</v>
      </c>
      <c r="L102" s="3">
        <v>14</v>
      </c>
      <c r="M102" s="3">
        <v>15</v>
      </c>
      <c r="N102" s="3">
        <v>16</v>
      </c>
      <c r="O102" s="3">
        <v>17</v>
      </c>
      <c r="P102" s="3">
        <v>18</v>
      </c>
      <c r="Q102" s="3">
        <v>19</v>
      </c>
      <c r="R102" s="3">
        <v>20</v>
      </c>
      <c r="S102" s="3">
        <v>21</v>
      </c>
      <c r="T102" s="3">
        <v>22</v>
      </c>
      <c r="U102" s="3">
        <v>23</v>
      </c>
      <c r="V102" s="3">
        <v>24</v>
      </c>
      <c r="W102" s="3">
        <v>25</v>
      </c>
      <c r="X102" s="25"/>
      <c r="AA102" s="10"/>
      <c r="AB102" s="56"/>
      <c r="AC102" s="56"/>
      <c r="AD102" s="56"/>
      <c r="AE102" s="56"/>
      <c r="AF102" s="56"/>
      <c r="AG102" s="10"/>
    </row>
    <row r="103" spans="1:120" x14ac:dyDescent="0.25">
      <c r="A103" s="4" t="s">
        <v>6</v>
      </c>
      <c r="B103" s="1"/>
      <c r="C103" s="1"/>
      <c r="D103" s="1"/>
      <c r="E103" s="1">
        <v>2</v>
      </c>
      <c r="F103" s="1">
        <v>2</v>
      </c>
      <c r="G103" s="1">
        <v>10</v>
      </c>
      <c r="H103" s="1">
        <v>27</v>
      </c>
      <c r="I103" s="1">
        <v>32</v>
      </c>
      <c r="J103" s="1">
        <v>43</v>
      </c>
      <c r="K103" s="1">
        <v>41</v>
      </c>
      <c r="L103" s="1">
        <v>38</v>
      </c>
      <c r="M103" s="1">
        <v>15</v>
      </c>
      <c r="N103" s="1">
        <v>13</v>
      </c>
      <c r="O103" s="1">
        <v>4</v>
      </c>
      <c r="P103" s="1">
        <v>3</v>
      </c>
      <c r="Q103" s="1">
        <v>1</v>
      </c>
      <c r="R103" s="1"/>
      <c r="S103" s="1"/>
      <c r="T103" s="1"/>
      <c r="U103" s="1"/>
      <c r="V103" s="1"/>
      <c r="W103" s="1"/>
      <c r="X103" s="25"/>
      <c r="Y103" s="1">
        <v>231</v>
      </c>
      <c r="AA103" s="10"/>
      <c r="AB103" s="56"/>
      <c r="AC103" s="56"/>
      <c r="AD103" s="56"/>
      <c r="AE103" s="56"/>
      <c r="AF103" s="56"/>
      <c r="AG103" s="55" t="s">
        <v>6</v>
      </c>
    </row>
    <row r="104" spans="1:120" s="14" customFormat="1" x14ac:dyDescent="0.25">
      <c r="A104" s="4" t="s">
        <v>6</v>
      </c>
      <c r="E104" s="14">
        <f>E103/231</f>
        <v>8.658008658008658E-3</v>
      </c>
      <c r="F104" s="14">
        <f t="shared" ref="F104:W104" si="53">F103/231</f>
        <v>8.658008658008658E-3</v>
      </c>
      <c r="G104" s="14">
        <f t="shared" si="53"/>
        <v>4.3290043290043288E-2</v>
      </c>
      <c r="H104" s="14">
        <f t="shared" si="53"/>
        <v>0.11688311688311688</v>
      </c>
      <c r="I104" s="14">
        <f t="shared" si="53"/>
        <v>0.13852813852813853</v>
      </c>
      <c r="J104" s="14">
        <f t="shared" si="53"/>
        <v>0.18614718614718614</v>
      </c>
      <c r="K104" s="14">
        <f t="shared" si="53"/>
        <v>0.1774891774891775</v>
      </c>
      <c r="L104" s="14">
        <f t="shared" si="53"/>
        <v>0.16450216450216451</v>
      </c>
      <c r="M104" s="14">
        <f t="shared" si="53"/>
        <v>6.4935064935064929E-2</v>
      </c>
      <c r="N104" s="14">
        <f t="shared" si="53"/>
        <v>5.627705627705628E-2</v>
      </c>
      <c r="O104" s="14">
        <f t="shared" si="53"/>
        <v>1.7316017316017316E-2</v>
      </c>
      <c r="P104" s="14">
        <f t="shared" si="53"/>
        <v>1.2987012987012988E-2</v>
      </c>
      <c r="Q104" s="14">
        <f t="shared" si="53"/>
        <v>4.329004329004329E-3</v>
      </c>
      <c r="R104" s="14">
        <f t="shared" si="53"/>
        <v>0</v>
      </c>
      <c r="S104" s="14">
        <f t="shared" si="53"/>
        <v>0</v>
      </c>
      <c r="T104" s="14">
        <f t="shared" si="53"/>
        <v>0</v>
      </c>
      <c r="U104" s="14">
        <f t="shared" si="53"/>
        <v>0</v>
      </c>
      <c r="V104" s="14">
        <f t="shared" si="53"/>
        <v>0</v>
      </c>
      <c r="W104" s="14">
        <f t="shared" si="53"/>
        <v>0</v>
      </c>
      <c r="X104" s="24">
        <f t="shared" si="31"/>
        <v>0.15584415584415584</v>
      </c>
      <c r="AA104" s="10">
        <v>96.5</v>
      </c>
      <c r="AB104" s="56">
        <v>98.4</v>
      </c>
      <c r="AC104" s="56">
        <v>1</v>
      </c>
      <c r="AD104" s="56">
        <v>0</v>
      </c>
      <c r="AE104" s="56">
        <v>23.5</v>
      </c>
      <c r="AF104" s="56">
        <v>1.2</v>
      </c>
      <c r="AG104" s="55" t="s">
        <v>6</v>
      </c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</row>
    <row r="105" spans="1:120" x14ac:dyDescent="0.25">
      <c r="A105" s="4" t="s">
        <v>30</v>
      </c>
      <c r="B105" s="1"/>
      <c r="C105" s="1"/>
      <c r="D105" s="1"/>
      <c r="E105" s="1"/>
      <c r="F105" s="1">
        <v>2</v>
      </c>
      <c r="G105" s="1">
        <v>6</v>
      </c>
      <c r="H105" s="1">
        <v>10</v>
      </c>
      <c r="I105" s="1">
        <v>18</v>
      </c>
      <c r="J105" s="1">
        <v>11</v>
      </c>
      <c r="K105" s="1">
        <v>5</v>
      </c>
      <c r="L105" s="1">
        <v>5</v>
      </c>
      <c r="M105" s="1"/>
      <c r="N105" s="1">
        <v>1</v>
      </c>
      <c r="O105" s="1"/>
      <c r="P105" s="1"/>
      <c r="Q105" s="1"/>
      <c r="R105" s="1"/>
      <c r="S105" s="1"/>
      <c r="T105" s="1"/>
      <c r="U105" s="1"/>
      <c r="V105" s="1"/>
      <c r="W105" s="1"/>
      <c r="X105" s="25"/>
      <c r="Y105" s="1">
        <v>58</v>
      </c>
      <c r="AA105" s="10"/>
      <c r="AB105" s="56"/>
      <c r="AC105" s="56"/>
      <c r="AD105" s="56"/>
      <c r="AE105" s="56"/>
      <c r="AF105" s="56"/>
      <c r="AG105" s="55" t="s">
        <v>30</v>
      </c>
    </row>
    <row r="106" spans="1:120" s="14" customFormat="1" x14ac:dyDescent="0.25">
      <c r="A106" s="4" t="s">
        <v>30</v>
      </c>
      <c r="F106" s="14">
        <f>F105/58</f>
        <v>3.4482758620689655E-2</v>
      </c>
      <c r="G106" s="14">
        <f t="shared" ref="G106:W106" si="54">G105/58</f>
        <v>0.10344827586206896</v>
      </c>
      <c r="H106" s="14">
        <f t="shared" si="54"/>
        <v>0.17241379310344829</v>
      </c>
      <c r="I106" s="14">
        <f t="shared" si="54"/>
        <v>0.31034482758620691</v>
      </c>
      <c r="J106" s="14">
        <f t="shared" si="54"/>
        <v>0.18965517241379309</v>
      </c>
      <c r="K106" s="14">
        <f t="shared" si="54"/>
        <v>8.6206896551724144E-2</v>
      </c>
      <c r="L106" s="14">
        <f t="shared" si="54"/>
        <v>8.6206896551724144E-2</v>
      </c>
      <c r="M106" s="14">
        <f t="shared" si="54"/>
        <v>0</v>
      </c>
      <c r="N106" s="14">
        <f t="shared" si="54"/>
        <v>1.7241379310344827E-2</v>
      </c>
      <c r="O106" s="14">
        <f t="shared" si="54"/>
        <v>0</v>
      </c>
      <c r="P106" s="14">
        <f t="shared" si="54"/>
        <v>0</v>
      </c>
      <c r="Q106" s="14">
        <f t="shared" si="54"/>
        <v>0</v>
      </c>
      <c r="R106" s="14">
        <f t="shared" si="54"/>
        <v>0</v>
      </c>
      <c r="S106" s="14">
        <f t="shared" si="54"/>
        <v>0</v>
      </c>
      <c r="T106" s="14">
        <f t="shared" si="54"/>
        <v>0</v>
      </c>
      <c r="U106" s="14">
        <f t="shared" si="54"/>
        <v>0</v>
      </c>
      <c r="V106" s="14">
        <f t="shared" si="54"/>
        <v>0</v>
      </c>
      <c r="W106" s="14">
        <f t="shared" si="54"/>
        <v>0</v>
      </c>
      <c r="X106" s="24">
        <f t="shared" si="31"/>
        <v>1.7241379310344827E-2</v>
      </c>
      <c r="AA106" s="10">
        <v>93.9</v>
      </c>
      <c r="AB106" s="56">
        <v>99.6</v>
      </c>
      <c r="AC106" s="56">
        <v>0</v>
      </c>
      <c r="AD106" s="56">
        <v>0.4</v>
      </c>
      <c r="AE106" s="56">
        <v>23.8</v>
      </c>
      <c r="AF106" s="56">
        <v>0</v>
      </c>
      <c r="AG106" s="55" t="s">
        <v>30</v>
      </c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</row>
    <row r="107" spans="1:120" x14ac:dyDescent="0.25">
      <c r="A107" s="4" t="s">
        <v>74</v>
      </c>
      <c r="B107" s="1"/>
      <c r="C107" s="1"/>
      <c r="D107" s="1"/>
      <c r="E107" s="1"/>
      <c r="F107" s="1"/>
      <c r="G107" s="1">
        <v>1</v>
      </c>
      <c r="H107" s="1">
        <v>9</v>
      </c>
      <c r="I107" s="1">
        <v>19</v>
      </c>
      <c r="J107" s="1">
        <v>30</v>
      </c>
      <c r="K107" s="1">
        <v>30</v>
      </c>
      <c r="L107" s="1">
        <v>57</v>
      </c>
      <c r="M107" s="1">
        <v>24</v>
      </c>
      <c r="N107" s="1">
        <v>22</v>
      </c>
      <c r="O107" s="1">
        <v>23</v>
      </c>
      <c r="P107" s="1">
        <v>9</v>
      </c>
      <c r="Q107" s="1">
        <v>3</v>
      </c>
      <c r="R107" s="1">
        <v>1</v>
      </c>
      <c r="S107" s="1">
        <v>2</v>
      </c>
      <c r="T107" s="1"/>
      <c r="U107" s="1"/>
      <c r="V107" s="1"/>
      <c r="W107" s="1"/>
      <c r="X107" s="25"/>
      <c r="Y107" s="1">
        <v>230</v>
      </c>
      <c r="AA107" s="10"/>
      <c r="AB107" s="56"/>
      <c r="AC107" s="56"/>
      <c r="AD107" s="56"/>
      <c r="AE107" s="56"/>
      <c r="AF107" s="56"/>
      <c r="AG107" s="55" t="s">
        <v>74</v>
      </c>
    </row>
    <row r="108" spans="1:120" s="14" customFormat="1" x14ac:dyDescent="0.25">
      <c r="A108" s="4" t="s">
        <v>74</v>
      </c>
      <c r="F108" s="14">
        <f>F107/230</f>
        <v>0</v>
      </c>
      <c r="G108" s="14">
        <f t="shared" ref="G108:W108" si="55">G107/230</f>
        <v>4.3478260869565218E-3</v>
      </c>
      <c r="H108" s="14">
        <f t="shared" si="55"/>
        <v>3.9130434782608699E-2</v>
      </c>
      <c r="I108" s="14">
        <f t="shared" si="55"/>
        <v>8.2608695652173908E-2</v>
      </c>
      <c r="J108" s="14">
        <f t="shared" si="55"/>
        <v>0.13043478260869565</v>
      </c>
      <c r="K108" s="14">
        <f t="shared" si="55"/>
        <v>0.13043478260869565</v>
      </c>
      <c r="L108" s="14">
        <f t="shared" si="55"/>
        <v>0.24782608695652175</v>
      </c>
      <c r="M108" s="14">
        <f t="shared" si="55"/>
        <v>0.10434782608695652</v>
      </c>
      <c r="N108" s="14">
        <f t="shared" si="55"/>
        <v>9.5652173913043481E-2</v>
      </c>
      <c r="O108" s="14">
        <f t="shared" si="55"/>
        <v>0.1</v>
      </c>
      <c r="P108" s="14">
        <f t="shared" si="55"/>
        <v>3.9130434782608699E-2</v>
      </c>
      <c r="Q108" s="14">
        <f t="shared" si="55"/>
        <v>1.3043478260869565E-2</v>
      </c>
      <c r="R108" s="14">
        <f t="shared" si="55"/>
        <v>4.3478260869565218E-3</v>
      </c>
      <c r="S108" s="14">
        <f t="shared" si="55"/>
        <v>8.6956521739130436E-3</v>
      </c>
      <c r="T108" s="14">
        <f t="shared" si="55"/>
        <v>0</v>
      </c>
      <c r="U108" s="14">
        <f t="shared" si="55"/>
        <v>0</v>
      </c>
      <c r="V108" s="14">
        <f t="shared" si="55"/>
        <v>0</v>
      </c>
      <c r="W108" s="14">
        <f t="shared" si="55"/>
        <v>0</v>
      </c>
      <c r="X108" s="24">
        <f t="shared" si="31"/>
        <v>0.36521739130434783</v>
      </c>
      <c r="AA108" s="10">
        <v>84.3</v>
      </c>
      <c r="AB108" s="56">
        <v>94.2</v>
      </c>
      <c r="AC108" s="56">
        <v>4.4000000000000004</v>
      </c>
      <c r="AD108" s="56">
        <v>0.1</v>
      </c>
      <c r="AE108" s="56">
        <v>14.1</v>
      </c>
      <c r="AF108" s="56">
        <v>0.2</v>
      </c>
      <c r="AG108" s="55" t="s">
        <v>74</v>
      </c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</row>
    <row r="109" spans="1:120" x14ac:dyDescent="0.25">
      <c r="A109" s="4" t="s">
        <v>51</v>
      </c>
      <c r="B109" s="1"/>
      <c r="C109" s="1"/>
      <c r="D109" s="1"/>
      <c r="E109" s="1"/>
      <c r="F109" s="1">
        <v>2</v>
      </c>
      <c r="G109" s="1">
        <v>6</v>
      </c>
      <c r="H109" s="1">
        <v>12</v>
      </c>
      <c r="I109" s="1">
        <v>28</v>
      </c>
      <c r="J109" s="1">
        <v>34</v>
      </c>
      <c r="K109" s="1">
        <v>37</v>
      </c>
      <c r="L109" s="1">
        <v>23</v>
      </c>
      <c r="M109" s="1">
        <v>15</v>
      </c>
      <c r="N109" s="1">
        <v>16</v>
      </c>
      <c r="O109" s="1">
        <v>6</v>
      </c>
      <c r="P109" s="1">
        <v>4</v>
      </c>
      <c r="Q109" s="1">
        <v>1</v>
      </c>
      <c r="R109" s="1">
        <v>2</v>
      </c>
      <c r="S109" s="1"/>
      <c r="T109" s="1"/>
      <c r="U109" s="1"/>
      <c r="V109" s="1"/>
      <c r="W109" s="1"/>
      <c r="X109" s="25"/>
      <c r="Y109" s="1">
        <v>186</v>
      </c>
      <c r="AA109" s="10"/>
      <c r="AB109" s="56"/>
      <c r="AC109" s="56"/>
      <c r="AD109" s="56"/>
      <c r="AE109" s="56"/>
      <c r="AF109" s="56"/>
      <c r="AG109" s="55" t="s">
        <v>51</v>
      </c>
    </row>
    <row r="110" spans="1:120" s="14" customFormat="1" x14ac:dyDescent="0.25">
      <c r="A110" s="11" t="s">
        <v>51</v>
      </c>
      <c r="F110" s="14">
        <f>F109/186</f>
        <v>1.0752688172043012E-2</v>
      </c>
      <c r="G110" s="14">
        <f t="shared" ref="G110:W110" si="56">G109/186</f>
        <v>3.2258064516129031E-2</v>
      </c>
      <c r="H110" s="14">
        <f t="shared" si="56"/>
        <v>6.4516129032258063E-2</v>
      </c>
      <c r="I110" s="14">
        <f t="shared" si="56"/>
        <v>0.15053763440860216</v>
      </c>
      <c r="J110" s="14">
        <f t="shared" si="56"/>
        <v>0.18279569892473119</v>
      </c>
      <c r="K110" s="14">
        <f t="shared" si="56"/>
        <v>0.19892473118279569</v>
      </c>
      <c r="L110" s="14">
        <f t="shared" si="56"/>
        <v>0.12365591397849462</v>
      </c>
      <c r="M110" s="14">
        <f t="shared" si="56"/>
        <v>8.0645161290322578E-2</v>
      </c>
      <c r="N110" s="14">
        <f t="shared" si="56"/>
        <v>8.6021505376344093E-2</v>
      </c>
      <c r="O110" s="14">
        <f t="shared" si="56"/>
        <v>3.2258064516129031E-2</v>
      </c>
      <c r="P110" s="14">
        <f t="shared" si="56"/>
        <v>2.1505376344086023E-2</v>
      </c>
      <c r="Q110" s="14">
        <f t="shared" si="56"/>
        <v>5.3763440860215058E-3</v>
      </c>
      <c r="R110" s="14">
        <f t="shared" si="56"/>
        <v>1.0752688172043012E-2</v>
      </c>
      <c r="S110" s="14">
        <f t="shared" si="56"/>
        <v>0</v>
      </c>
      <c r="T110" s="14">
        <f t="shared" si="56"/>
        <v>0</v>
      </c>
      <c r="U110" s="14">
        <f t="shared" si="56"/>
        <v>0</v>
      </c>
      <c r="V110" s="14">
        <f t="shared" si="56"/>
        <v>0</v>
      </c>
      <c r="W110" s="14">
        <f t="shared" si="56"/>
        <v>0</v>
      </c>
      <c r="X110" s="24">
        <f t="shared" si="31"/>
        <v>0.23655913978494625</v>
      </c>
      <c r="AA110" s="10">
        <v>95</v>
      </c>
      <c r="AB110" s="56">
        <v>58.4</v>
      </c>
      <c r="AC110" s="56">
        <v>40.5</v>
      </c>
      <c r="AD110" s="56">
        <v>0.2</v>
      </c>
      <c r="AE110" s="56">
        <v>17</v>
      </c>
      <c r="AF110" s="56">
        <v>11.6</v>
      </c>
      <c r="AG110" s="55" t="s">
        <v>51</v>
      </c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</row>
    <row r="111" spans="1:120" s="14" customFormat="1" x14ac:dyDescent="0.25">
      <c r="A111" s="11"/>
      <c r="X111" s="24"/>
      <c r="AA111" s="10"/>
      <c r="AB111" s="56"/>
      <c r="AC111" s="56"/>
      <c r="AD111" s="56"/>
      <c r="AE111" s="56"/>
      <c r="AF111" s="56"/>
      <c r="AG111" s="55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</row>
    <row r="112" spans="1:120" s="39" customFormat="1" x14ac:dyDescent="0.25">
      <c r="A112" s="38"/>
      <c r="X112" s="25"/>
      <c r="AA112" s="10"/>
      <c r="AB112" s="56"/>
      <c r="AC112" s="56"/>
      <c r="AD112" s="56"/>
      <c r="AE112" s="56"/>
      <c r="AF112" s="56"/>
      <c r="AG112" s="64"/>
    </row>
    <row r="113" spans="1:120" s="39" customFormat="1" x14ac:dyDescent="0.25">
      <c r="A113" s="48" t="s">
        <v>298</v>
      </c>
      <c r="B113" s="3">
        <v>4</v>
      </c>
      <c r="C113" s="3">
        <v>5</v>
      </c>
      <c r="D113" s="3">
        <v>6</v>
      </c>
      <c r="E113" s="3">
        <v>7</v>
      </c>
      <c r="F113" s="3">
        <v>8</v>
      </c>
      <c r="G113" s="3">
        <v>9</v>
      </c>
      <c r="H113" s="3">
        <v>10</v>
      </c>
      <c r="I113" s="3">
        <v>11</v>
      </c>
      <c r="J113" s="3">
        <v>12</v>
      </c>
      <c r="K113" s="3">
        <v>13</v>
      </c>
      <c r="L113" s="3">
        <v>14</v>
      </c>
      <c r="M113" s="3">
        <v>15</v>
      </c>
      <c r="N113" s="3">
        <v>16</v>
      </c>
      <c r="O113" s="3">
        <v>17</v>
      </c>
      <c r="P113" s="3">
        <v>18</v>
      </c>
      <c r="Q113" s="3">
        <v>19</v>
      </c>
      <c r="R113" s="3">
        <v>20</v>
      </c>
      <c r="S113" s="3">
        <v>21</v>
      </c>
      <c r="T113" s="3">
        <v>22</v>
      </c>
      <c r="U113" s="3">
        <v>23</v>
      </c>
      <c r="V113" s="3">
        <v>24</v>
      </c>
      <c r="W113" s="3">
        <v>25</v>
      </c>
      <c r="X113" s="25"/>
      <c r="AA113" s="10"/>
      <c r="AB113" s="56"/>
      <c r="AC113" s="56"/>
      <c r="AD113" s="56"/>
      <c r="AE113" s="56"/>
      <c r="AF113" s="56"/>
      <c r="AG113" s="64"/>
    </row>
    <row r="114" spans="1:120" x14ac:dyDescent="0.25">
      <c r="A114" s="4" t="s">
        <v>31</v>
      </c>
      <c r="B114" s="1"/>
      <c r="C114" s="1"/>
      <c r="D114" s="1"/>
      <c r="E114" s="1"/>
      <c r="F114" s="1">
        <v>1</v>
      </c>
      <c r="G114" s="1">
        <v>7</v>
      </c>
      <c r="H114" s="1">
        <v>32</v>
      </c>
      <c r="I114" s="1">
        <v>36</v>
      </c>
      <c r="J114" s="1">
        <v>43</v>
      </c>
      <c r="K114" s="1">
        <v>42</v>
      </c>
      <c r="L114" s="1">
        <v>24</v>
      </c>
      <c r="M114" s="1">
        <v>19</v>
      </c>
      <c r="N114" s="1">
        <v>17</v>
      </c>
      <c r="O114" s="1">
        <v>13</v>
      </c>
      <c r="P114" s="1">
        <v>2</v>
      </c>
      <c r="Q114" s="1">
        <v>1</v>
      </c>
      <c r="R114" s="1"/>
      <c r="S114" s="1"/>
      <c r="T114" s="1"/>
      <c r="U114" s="1"/>
      <c r="V114" s="1"/>
      <c r="W114" s="1"/>
      <c r="X114" s="25"/>
      <c r="Y114" s="1">
        <v>237</v>
      </c>
      <c r="AA114" s="10"/>
      <c r="AB114" s="56"/>
      <c r="AC114" s="56"/>
      <c r="AD114" s="56"/>
      <c r="AE114" s="56"/>
      <c r="AF114" s="56"/>
      <c r="AG114" s="55" t="s">
        <v>31</v>
      </c>
    </row>
    <row r="115" spans="1:120" s="14" customFormat="1" x14ac:dyDescent="0.25">
      <c r="A115" s="11" t="s">
        <v>31</v>
      </c>
      <c r="B115" s="12"/>
      <c r="C115" s="12"/>
      <c r="D115" s="12"/>
      <c r="E115" s="12"/>
      <c r="F115" s="12">
        <f>F114/237</f>
        <v>4.2194092827004216E-3</v>
      </c>
      <c r="G115" s="12">
        <f t="shared" ref="G115:W115" si="57">G114/237</f>
        <v>2.9535864978902954E-2</v>
      </c>
      <c r="H115" s="12">
        <f t="shared" si="57"/>
        <v>0.13502109704641349</v>
      </c>
      <c r="I115" s="12">
        <f t="shared" si="57"/>
        <v>0.15189873417721519</v>
      </c>
      <c r="J115" s="12">
        <f t="shared" si="57"/>
        <v>0.18143459915611815</v>
      </c>
      <c r="K115" s="12">
        <f t="shared" si="57"/>
        <v>0.17721518987341772</v>
      </c>
      <c r="L115" s="12">
        <f t="shared" si="57"/>
        <v>0.10126582278481013</v>
      </c>
      <c r="M115" s="12">
        <f t="shared" si="57"/>
        <v>8.0168776371308023E-2</v>
      </c>
      <c r="N115" s="12">
        <f t="shared" si="57"/>
        <v>7.1729957805907171E-2</v>
      </c>
      <c r="O115" s="12">
        <f t="shared" si="57"/>
        <v>5.4852320675105488E-2</v>
      </c>
      <c r="P115" s="12">
        <f t="shared" si="57"/>
        <v>8.4388185654008432E-3</v>
      </c>
      <c r="Q115" s="12">
        <f t="shared" si="57"/>
        <v>4.2194092827004216E-3</v>
      </c>
      <c r="R115" s="12">
        <f t="shared" si="57"/>
        <v>0</v>
      </c>
      <c r="S115" s="12">
        <f t="shared" si="57"/>
        <v>0</v>
      </c>
      <c r="T115" s="12">
        <f t="shared" si="57"/>
        <v>0</v>
      </c>
      <c r="U115" s="12">
        <f t="shared" si="57"/>
        <v>0</v>
      </c>
      <c r="V115" s="12">
        <f t="shared" si="57"/>
        <v>0</v>
      </c>
      <c r="W115" s="12">
        <f t="shared" si="57"/>
        <v>0</v>
      </c>
      <c r="X115" s="24">
        <f t="shared" si="31"/>
        <v>0.21940928270042195</v>
      </c>
      <c r="Y115" s="12"/>
      <c r="AA115" s="10">
        <v>94.7</v>
      </c>
      <c r="AB115" s="56">
        <v>99.3</v>
      </c>
      <c r="AC115" s="56">
        <v>0.5</v>
      </c>
      <c r="AD115" s="56">
        <v>0</v>
      </c>
      <c r="AE115" s="56">
        <v>15</v>
      </c>
      <c r="AF115" s="56">
        <v>0.6</v>
      </c>
      <c r="AG115" s="55" t="s">
        <v>31</v>
      </c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</row>
    <row r="116" spans="1:120" s="39" customFormat="1" x14ac:dyDescent="0.25">
      <c r="A116" s="4" t="s">
        <v>38</v>
      </c>
      <c r="B116" s="1"/>
      <c r="C116" s="1"/>
      <c r="D116" s="1"/>
      <c r="E116" s="1"/>
      <c r="F116" s="1">
        <v>2</v>
      </c>
      <c r="G116" s="1">
        <v>1</v>
      </c>
      <c r="H116" s="1">
        <v>5</v>
      </c>
      <c r="I116" s="1">
        <v>7</v>
      </c>
      <c r="J116" s="1">
        <v>30</v>
      </c>
      <c r="K116" s="1">
        <v>36</v>
      </c>
      <c r="L116" s="1">
        <v>34</v>
      </c>
      <c r="M116" s="1">
        <v>55</v>
      </c>
      <c r="N116" s="1">
        <v>39</v>
      </c>
      <c r="O116" s="1">
        <v>44</v>
      </c>
      <c r="P116" s="1">
        <v>27</v>
      </c>
      <c r="Q116" s="1">
        <v>20</v>
      </c>
      <c r="R116" s="1">
        <v>14</v>
      </c>
      <c r="S116" s="1">
        <v>14</v>
      </c>
      <c r="T116" s="1">
        <v>3</v>
      </c>
      <c r="U116" s="1">
        <v>1</v>
      </c>
      <c r="V116" s="1"/>
      <c r="W116" s="1"/>
      <c r="X116" s="25"/>
      <c r="Y116" s="1">
        <v>332</v>
      </c>
      <c r="AA116" s="10"/>
      <c r="AB116" s="56"/>
      <c r="AC116" s="56"/>
      <c r="AD116" s="56"/>
      <c r="AE116" s="56"/>
      <c r="AF116" s="56"/>
      <c r="AG116" s="55" t="s">
        <v>38</v>
      </c>
    </row>
    <row r="117" spans="1:120" s="37" customFormat="1" x14ac:dyDescent="0.25">
      <c r="A117" s="11" t="s">
        <v>38</v>
      </c>
      <c r="B117" s="12"/>
      <c r="C117" s="12"/>
      <c r="D117" s="12"/>
      <c r="E117" s="12"/>
      <c r="F117" s="12">
        <f>F116/332</f>
        <v>6.024096385542169E-3</v>
      </c>
      <c r="G117" s="12">
        <f t="shared" ref="G117:W117" si="58">G116/332</f>
        <v>3.0120481927710845E-3</v>
      </c>
      <c r="H117" s="12">
        <f t="shared" si="58"/>
        <v>1.5060240963855422E-2</v>
      </c>
      <c r="I117" s="12">
        <f t="shared" si="58"/>
        <v>2.1084337349397589E-2</v>
      </c>
      <c r="J117" s="12">
        <f t="shared" si="58"/>
        <v>9.036144578313253E-2</v>
      </c>
      <c r="K117" s="12">
        <f t="shared" si="58"/>
        <v>0.10843373493975904</v>
      </c>
      <c r="L117" s="12">
        <f t="shared" si="58"/>
        <v>0.10240963855421686</v>
      </c>
      <c r="M117" s="12">
        <f t="shared" si="58"/>
        <v>0.16566265060240964</v>
      </c>
      <c r="N117" s="12">
        <f t="shared" si="58"/>
        <v>0.11746987951807229</v>
      </c>
      <c r="O117" s="12">
        <f t="shared" si="58"/>
        <v>0.13253012048192772</v>
      </c>
      <c r="P117" s="12">
        <f t="shared" si="58"/>
        <v>8.1325301204819275E-2</v>
      </c>
      <c r="Q117" s="12">
        <f t="shared" si="58"/>
        <v>6.0240963855421686E-2</v>
      </c>
      <c r="R117" s="12">
        <f t="shared" si="58"/>
        <v>4.2168674698795178E-2</v>
      </c>
      <c r="S117" s="12">
        <f t="shared" si="58"/>
        <v>4.2168674698795178E-2</v>
      </c>
      <c r="T117" s="12">
        <f t="shared" si="58"/>
        <v>9.0361445783132526E-3</v>
      </c>
      <c r="U117" s="12">
        <f t="shared" si="58"/>
        <v>3.0120481927710845E-3</v>
      </c>
      <c r="V117" s="12">
        <f t="shared" si="58"/>
        <v>0</v>
      </c>
      <c r="W117" s="12">
        <f t="shared" si="58"/>
        <v>0</v>
      </c>
      <c r="X117" s="24">
        <f t="shared" ref="X117:X119" si="59">SUM(M117:W117)</f>
        <v>0.65361445783132532</v>
      </c>
      <c r="Y117" s="12"/>
      <c r="AA117" s="10">
        <v>72</v>
      </c>
      <c r="AB117" s="56">
        <v>87.5</v>
      </c>
      <c r="AC117" s="56">
        <v>4.3</v>
      </c>
      <c r="AD117" s="56">
        <v>1.9</v>
      </c>
      <c r="AE117" s="56">
        <v>8.1999999999999993</v>
      </c>
      <c r="AF117" s="56">
        <v>0.9</v>
      </c>
      <c r="AG117" s="55" t="s">
        <v>38</v>
      </c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</row>
    <row r="118" spans="1:120" s="39" customFormat="1" x14ac:dyDescent="0.25">
      <c r="A118" s="4" t="s">
        <v>81</v>
      </c>
      <c r="B118" s="1"/>
      <c r="C118" s="1"/>
      <c r="D118" s="1"/>
      <c r="E118" s="1"/>
      <c r="F118" s="1"/>
      <c r="G118" s="1">
        <v>1</v>
      </c>
      <c r="H118" s="1">
        <v>5</v>
      </c>
      <c r="I118" s="1">
        <v>9</v>
      </c>
      <c r="J118" s="1">
        <v>11</v>
      </c>
      <c r="K118" s="1">
        <v>17</v>
      </c>
      <c r="L118" s="1">
        <v>26</v>
      </c>
      <c r="M118" s="1">
        <v>18</v>
      </c>
      <c r="N118" s="1">
        <v>21</v>
      </c>
      <c r="O118" s="1">
        <v>13</v>
      </c>
      <c r="P118" s="1">
        <v>13</v>
      </c>
      <c r="Q118" s="1">
        <v>1</v>
      </c>
      <c r="R118" s="1">
        <v>3</v>
      </c>
      <c r="S118" s="1">
        <v>1</v>
      </c>
      <c r="T118" s="1"/>
      <c r="U118" s="1"/>
      <c r="V118" s="1"/>
      <c r="W118" s="1"/>
      <c r="X118" s="25"/>
      <c r="Y118" s="1">
        <v>139</v>
      </c>
      <c r="AA118" s="10"/>
      <c r="AB118" s="56"/>
      <c r="AC118" s="56"/>
      <c r="AD118" s="56"/>
      <c r="AE118" s="56"/>
      <c r="AF118" s="56"/>
      <c r="AG118" s="55" t="s">
        <v>81</v>
      </c>
    </row>
    <row r="119" spans="1:120" s="37" customFormat="1" x14ac:dyDescent="0.25">
      <c r="A119" s="11" t="s">
        <v>81</v>
      </c>
      <c r="B119" s="12"/>
      <c r="C119" s="12"/>
      <c r="D119" s="12"/>
      <c r="E119" s="12"/>
      <c r="F119" s="12">
        <f>F118/139</f>
        <v>0</v>
      </c>
      <c r="G119" s="12">
        <f t="shared" ref="G119:W119" si="60">G118/139</f>
        <v>7.1942446043165471E-3</v>
      </c>
      <c r="H119" s="12">
        <f t="shared" si="60"/>
        <v>3.5971223021582732E-2</v>
      </c>
      <c r="I119" s="12">
        <f t="shared" si="60"/>
        <v>6.4748201438848921E-2</v>
      </c>
      <c r="J119" s="12">
        <f t="shared" si="60"/>
        <v>7.9136690647482008E-2</v>
      </c>
      <c r="K119" s="12">
        <f t="shared" si="60"/>
        <v>0.1223021582733813</v>
      </c>
      <c r="L119" s="12">
        <f t="shared" si="60"/>
        <v>0.18705035971223022</v>
      </c>
      <c r="M119" s="12">
        <f t="shared" si="60"/>
        <v>0.12949640287769784</v>
      </c>
      <c r="N119" s="12">
        <f t="shared" si="60"/>
        <v>0.15107913669064749</v>
      </c>
      <c r="O119" s="12">
        <f t="shared" si="60"/>
        <v>9.3525179856115109E-2</v>
      </c>
      <c r="P119" s="12">
        <f t="shared" si="60"/>
        <v>9.3525179856115109E-2</v>
      </c>
      <c r="Q119" s="12">
        <f t="shared" si="60"/>
        <v>7.1942446043165471E-3</v>
      </c>
      <c r="R119" s="12">
        <f t="shared" si="60"/>
        <v>2.1582733812949641E-2</v>
      </c>
      <c r="S119" s="12">
        <f t="shared" si="60"/>
        <v>7.1942446043165471E-3</v>
      </c>
      <c r="T119" s="12">
        <f t="shared" si="60"/>
        <v>0</v>
      </c>
      <c r="U119" s="12">
        <f t="shared" si="60"/>
        <v>0</v>
      </c>
      <c r="V119" s="12">
        <f t="shared" si="60"/>
        <v>0</v>
      </c>
      <c r="W119" s="12">
        <f t="shared" si="60"/>
        <v>0</v>
      </c>
      <c r="X119" s="24">
        <f t="shared" si="59"/>
        <v>0.50359712230215825</v>
      </c>
      <c r="Y119" s="12"/>
      <c r="AA119" s="10">
        <v>83.4</v>
      </c>
      <c r="AB119" s="56">
        <v>97.9</v>
      </c>
      <c r="AC119" s="56">
        <v>0.5</v>
      </c>
      <c r="AD119" s="56">
        <v>0.2</v>
      </c>
      <c r="AE119" s="56">
        <v>15.6</v>
      </c>
      <c r="AF119" s="56">
        <v>0</v>
      </c>
      <c r="AG119" s="55" t="s">
        <v>81</v>
      </c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</row>
    <row r="120" spans="1:120" s="39" customForma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5"/>
      <c r="Y120" s="1"/>
      <c r="AA120" s="10"/>
      <c r="AB120" s="56"/>
      <c r="AC120" s="56"/>
      <c r="AD120" s="56"/>
      <c r="AE120" s="56"/>
      <c r="AF120" s="56"/>
      <c r="AG120" s="55"/>
    </row>
    <row r="121" spans="1:120" s="18" customFormat="1" x14ac:dyDescent="0.25">
      <c r="A121" s="27"/>
      <c r="X121" s="25"/>
      <c r="AB121" s="70"/>
      <c r="AC121" s="70"/>
      <c r="AD121" s="70"/>
      <c r="AE121" s="70"/>
      <c r="AF121" s="70"/>
      <c r="AG121" s="27"/>
    </row>
    <row r="122" spans="1:120" x14ac:dyDescent="0.25">
      <c r="A122" s="4"/>
      <c r="AA122" s="10"/>
      <c r="AB122" s="56"/>
      <c r="AC122" s="56"/>
      <c r="AD122" s="56"/>
      <c r="AE122" s="56"/>
      <c r="AF122" s="56"/>
      <c r="AG122" s="55"/>
    </row>
    <row r="123" spans="1:120" x14ac:dyDescent="0.25">
      <c r="A123" s="42" t="s">
        <v>299</v>
      </c>
      <c r="B123" s="3">
        <v>4</v>
      </c>
      <c r="C123" s="3">
        <v>5</v>
      </c>
      <c r="D123" s="3">
        <v>6</v>
      </c>
      <c r="E123" s="3">
        <v>7</v>
      </c>
      <c r="F123" s="3">
        <v>8</v>
      </c>
      <c r="G123" s="3">
        <v>9</v>
      </c>
      <c r="H123" s="3">
        <v>10</v>
      </c>
      <c r="I123" s="3">
        <v>11</v>
      </c>
      <c r="J123" s="3">
        <v>12</v>
      </c>
      <c r="K123" s="3">
        <v>13</v>
      </c>
      <c r="L123" s="3">
        <v>14</v>
      </c>
      <c r="M123" s="3">
        <v>15</v>
      </c>
      <c r="N123" s="3">
        <v>16</v>
      </c>
      <c r="O123" s="3">
        <v>17</v>
      </c>
      <c r="P123" s="3">
        <v>18</v>
      </c>
      <c r="Q123" s="3">
        <v>19</v>
      </c>
      <c r="R123" s="3">
        <v>20</v>
      </c>
      <c r="S123" s="3">
        <v>21</v>
      </c>
      <c r="T123" s="3">
        <v>22</v>
      </c>
      <c r="U123" s="3">
        <v>23</v>
      </c>
      <c r="V123" s="3">
        <v>24</v>
      </c>
      <c r="W123" s="3">
        <v>25</v>
      </c>
      <c r="X123" s="25"/>
      <c r="AA123" s="10"/>
      <c r="AB123" s="56"/>
      <c r="AC123" s="56"/>
      <c r="AD123" s="56"/>
      <c r="AE123" s="56"/>
      <c r="AF123" s="56"/>
      <c r="AG123" s="10"/>
    </row>
    <row r="124" spans="1:120" x14ac:dyDescent="0.25">
      <c r="A124" s="4" t="s">
        <v>40</v>
      </c>
      <c r="B124" s="1"/>
      <c r="C124" s="1"/>
      <c r="D124" s="1"/>
      <c r="E124" s="1"/>
      <c r="F124" s="1">
        <v>2</v>
      </c>
      <c r="G124" s="1">
        <v>9</v>
      </c>
      <c r="H124" s="1">
        <v>25</v>
      </c>
      <c r="I124" s="1">
        <v>69</v>
      </c>
      <c r="J124" s="1">
        <v>76</v>
      </c>
      <c r="K124" s="1">
        <v>76</v>
      </c>
      <c r="L124" s="1">
        <v>74</v>
      </c>
      <c r="M124" s="1">
        <v>70</v>
      </c>
      <c r="N124" s="1">
        <v>58</v>
      </c>
      <c r="O124" s="1">
        <v>31</v>
      </c>
      <c r="P124" s="1">
        <v>18</v>
      </c>
      <c r="Q124" s="1">
        <v>9</v>
      </c>
      <c r="R124" s="1">
        <v>3</v>
      </c>
      <c r="S124" s="1">
        <v>3</v>
      </c>
      <c r="T124" s="1"/>
      <c r="U124" s="1">
        <v>1</v>
      </c>
      <c r="V124" s="1"/>
      <c r="W124" s="1"/>
      <c r="X124" s="25"/>
      <c r="Y124" s="1">
        <v>524</v>
      </c>
      <c r="AA124" s="10"/>
      <c r="AB124" s="56"/>
      <c r="AC124" s="56"/>
      <c r="AD124" s="56"/>
      <c r="AE124" s="56"/>
      <c r="AF124" s="56"/>
      <c r="AG124" s="55" t="s">
        <v>40</v>
      </c>
    </row>
    <row r="125" spans="1:120" s="14" customFormat="1" x14ac:dyDescent="0.25">
      <c r="A125" s="4" t="s">
        <v>40</v>
      </c>
      <c r="F125" s="14">
        <f>F124/524</f>
        <v>3.8167938931297708E-3</v>
      </c>
      <c r="G125" s="14">
        <f t="shared" ref="G125:W125" si="61">G124/524</f>
        <v>1.717557251908397E-2</v>
      </c>
      <c r="H125" s="14">
        <f t="shared" si="61"/>
        <v>4.7709923664122141E-2</v>
      </c>
      <c r="I125" s="14">
        <f t="shared" si="61"/>
        <v>0.1316793893129771</v>
      </c>
      <c r="J125" s="14">
        <f t="shared" si="61"/>
        <v>0.14503816793893129</v>
      </c>
      <c r="K125" s="14">
        <f t="shared" si="61"/>
        <v>0.14503816793893129</v>
      </c>
      <c r="L125" s="14">
        <f t="shared" si="61"/>
        <v>0.14122137404580154</v>
      </c>
      <c r="M125" s="14">
        <f t="shared" si="61"/>
        <v>0.13358778625954199</v>
      </c>
      <c r="N125" s="14">
        <f t="shared" si="61"/>
        <v>0.11068702290076336</v>
      </c>
      <c r="O125" s="14">
        <f t="shared" si="61"/>
        <v>5.9160305343511452E-2</v>
      </c>
      <c r="P125" s="14">
        <f t="shared" si="61"/>
        <v>3.4351145038167941E-2</v>
      </c>
      <c r="Q125" s="14">
        <f t="shared" si="61"/>
        <v>1.717557251908397E-2</v>
      </c>
      <c r="R125" s="14">
        <f t="shared" si="61"/>
        <v>5.7251908396946565E-3</v>
      </c>
      <c r="S125" s="14">
        <f t="shared" si="61"/>
        <v>5.7251908396946565E-3</v>
      </c>
      <c r="T125" s="14">
        <f t="shared" si="61"/>
        <v>0</v>
      </c>
      <c r="U125" s="14">
        <f t="shared" si="61"/>
        <v>1.9083969465648854E-3</v>
      </c>
      <c r="V125" s="14">
        <f t="shared" si="61"/>
        <v>0</v>
      </c>
      <c r="W125" s="14">
        <f t="shared" si="61"/>
        <v>0</v>
      </c>
      <c r="X125" s="24">
        <f t="shared" ref="X125:X162" si="62">SUM(M125:W125)</f>
        <v>0.36832061068702288</v>
      </c>
      <c r="AA125" s="10">
        <v>96.5</v>
      </c>
      <c r="AB125" s="56">
        <v>2.2999999999999998</v>
      </c>
      <c r="AC125" s="56">
        <v>94.1</v>
      </c>
      <c r="AD125" s="56">
        <v>1</v>
      </c>
      <c r="AE125" s="56">
        <v>14.1</v>
      </c>
      <c r="AF125" s="56">
        <v>13</v>
      </c>
      <c r="AG125" s="55" t="s">
        <v>40</v>
      </c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</row>
    <row r="126" spans="1:120" x14ac:dyDescent="0.25">
      <c r="A126" s="4" t="s">
        <v>107</v>
      </c>
      <c r="B126" s="1"/>
      <c r="C126" s="1"/>
      <c r="D126" s="1"/>
      <c r="E126" s="1"/>
      <c r="F126" s="1"/>
      <c r="G126" s="1"/>
      <c r="H126" s="1">
        <v>1</v>
      </c>
      <c r="I126" s="1">
        <v>5</v>
      </c>
      <c r="J126" s="1">
        <v>12</v>
      </c>
      <c r="K126" s="1">
        <v>22</v>
      </c>
      <c r="L126" s="1">
        <v>40</v>
      </c>
      <c r="M126" s="1">
        <v>30</v>
      </c>
      <c r="N126" s="1">
        <v>32</v>
      </c>
      <c r="O126" s="1">
        <v>32</v>
      </c>
      <c r="P126" s="1">
        <v>22</v>
      </c>
      <c r="Q126" s="1">
        <v>19</v>
      </c>
      <c r="R126" s="1">
        <v>7</v>
      </c>
      <c r="S126" s="1">
        <v>8</v>
      </c>
      <c r="T126" s="1"/>
      <c r="U126" s="1"/>
      <c r="V126" s="1">
        <v>1</v>
      </c>
      <c r="W126" s="1"/>
      <c r="X126" s="25"/>
      <c r="Y126" s="1">
        <v>231</v>
      </c>
      <c r="AA126" s="10"/>
      <c r="AB126" s="56"/>
      <c r="AC126" s="56"/>
      <c r="AD126" s="56"/>
      <c r="AE126" s="56"/>
      <c r="AF126" s="56"/>
      <c r="AG126" s="55" t="s">
        <v>107</v>
      </c>
    </row>
    <row r="127" spans="1:120" s="14" customFormat="1" x14ac:dyDescent="0.25">
      <c r="A127" s="4" t="s">
        <v>107</v>
      </c>
      <c r="F127" s="14">
        <f>F126/231</f>
        <v>0</v>
      </c>
      <c r="G127" s="14">
        <f t="shared" ref="G127:W127" si="63">G126/231</f>
        <v>0</v>
      </c>
      <c r="H127" s="14">
        <f t="shared" si="63"/>
        <v>4.329004329004329E-3</v>
      </c>
      <c r="I127" s="14">
        <f t="shared" si="63"/>
        <v>2.1645021645021644E-2</v>
      </c>
      <c r="J127" s="14">
        <f t="shared" si="63"/>
        <v>5.1948051948051951E-2</v>
      </c>
      <c r="K127" s="14">
        <f t="shared" si="63"/>
        <v>9.5238095238095233E-2</v>
      </c>
      <c r="L127" s="14">
        <f t="shared" si="63"/>
        <v>0.17316017316017315</v>
      </c>
      <c r="M127" s="14">
        <f t="shared" si="63"/>
        <v>0.12987012987012986</v>
      </c>
      <c r="N127" s="14">
        <f t="shared" si="63"/>
        <v>0.13852813852813853</v>
      </c>
      <c r="O127" s="14">
        <f t="shared" si="63"/>
        <v>0.13852813852813853</v>
      </c>
      <c r="P127" s="14">
        <f t="shared" si="63"/>
        <v>9.5238095238095233E-2</v>
      </c>
      <c r="Q127" s="14">
        <f t="shared" si="63"/>
        <v>8.2251082251082255E-2</v>
      </c>
      <c r="R127" s="14">
        <f t="shared" si="63"/>
        <v>3.0303030303030304E-2</v>
      </c>
      <c r="S127" s="14">
        <f t="shared" si="63"/>
        <v>3.4632034632034632E-2</v>
      </c>
      <c r="T127" s="14">
        <f t="shared" si="63"/>
        <v>0</v>
      </c>
      <c r="U127" s="14">
        <f t="shared" si="63"/>
        <v>0</v>
      </c>
      <c r="V127" s="14">
        <f t="shared" si="63"/>
        <v>4.329004329004329E-3</v>
      </c>
      <c r="W127" s="14">
        <f t="shared" si="63"/>
        <v>0</v>
      </c>
      <c r="X127" s="24">
        <f t="shared" si="62"/>
        <v>0.65367965367965364</v>
      </c>
      <c r="AA127" s="10">
        <v>87.8</v>
      </c>
      <c r="AB127" s="56">
        <v>23.9</v>
      </c>
      <c r="AC127" s="56">
        <v>68.2</v>
      </c>
      <c r="AD127" s="56">
        <v>2.4</v>
      </c>
      <c r="AE127" s="56">
        <v>10.7</v>
      </c>
      <c r="AF127" s="56">
        <v>5.7</v>
      </c>
      <c r="AG127" s="55" t="s">
        <v>107</v>
      </c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</row>
    <row r="128" spans="1:120" x14ac:dyDescent="0.25">
      <c r="A128" s="4" t="s">
        <v>114</v>
      </c>
      <c r="B128" s="1"/>
      <c r="C128" s="1"/>
      <c r="D128" s="1"/>
      <c r="E128" s="1"/>
      <c r="F128" s="1"/>
      <c r="G128" s="1"/>
      <c r="H128" s="1">
        <v>7</v>
      </c>
      <c r="I128" s="1">
        <v>15</v>
      </c>
      <c r="J128" s="1">
        <v>24</v>
      </c>
      <c r="K128" s="1">
        <v>35</v>
      </c>
      <c r="L128" s="1">
        <v>33</v>
      </c>
      <c r="M128" s="1">
        <v>26</v>
      </c>
      <c r="N128" s="1">
        <v>22</v>
      </c>
      <c r="O128" s="1">
        <v>15</v>
      </c>
      <c r="P128" s="1">
        <v>14</v>
      </c>
      <c r="Q128" s="1">
        <v>7</v>
      </c>
      <c r="R128" s="1">
        <v>6</v>
      </c>
      <c r="S128" s="1"/>
      <c r="T128" s="1">
        <v>1</v>
      </c>
      <c r="U128" s="1"/>
      <c r="V128" s="1"/>
      <c r="W128" s="1"/>
      <c r="X128" s="25"/>
      <c r="Y128" s="1">
        <v>205</v>
      </c>
      <c r="AA128" s="10"/>
      <c r="AB128" s="56"/>
      <c r="AC128" s="56"/>
      <c r="AD128" s="56"/>
      <c r="AE128" s="56"/>
      <c r="AF128" s="56"/>
      <c r="AG128" s="55" t="s">
        <v>114</v>
      </c>
    </row>
    <row r="129" spans="1:120" s="18" customFormat="1" x14ac:dyDescent="0.25">
      <c r="A129" s="4" t="s">
        <v>114</v>
      </c>
      <c r="F129" s="18">
        <f>F128/205</f>
        <v>0</v>
      </c>
      <c r="G129" s="18">
        <f t="shared" ref="G129:W129" si="64">G128/205</f>
        <v>0</v>
      </c>
      <c r="H129" s="18">
        <f t="shared" si="64"/>
        <v>3.4146341463414637E-2</v>
      </c>
      <c r="I129" s="18">
        <f t="shared" si="64"/>
        <v>7.3170731707317069E-2</v>
      </c>
      <c r="J129" s="18">
        <f t="shared" si="64"/>
        <v>0.11707317073170732</v>
      </c>
      <c r="K129" s="18">
        <f t="shared" si="64"/>
        <v>0.17073170731707318</v>
      </c>
      <c r="L129" s="18">
        <f t="shared" si="64"/>
        <v>0.16097560975609757</v>
      </c>
      <c r="M129" s="18">
        <f t="shared" si="64"/>
        <v>0.12682926829268293</v>
      </c>
      <c r="N129" s="18">
        <f t="shared" si="64"/>
        <v>0.10731707317073171</v>
      </c>
      <c r="O129" s="18">
        <f t="shared" si="64"/>
        <v>7.3170731707317069E-2</v>
      </c>
      <c r="P129" s="18">
        <f t="shared" si="64"/>
        <v>6.8292682926829273E-2</v>
      </c>
      <c r="Q129" s="18">
        <f t="shared" si="64"/>
        <v>3.4146341463414637E-2</v>
      </c>
      <c r="R129" s="18">
        <f t="shared" si="64"/>
        <v>2.9268292682926831E-2</v>
      </c>
      <c r="S129" s="18">
        <f t="shared" si="64"/>
        <v>0</v>
      </c>
      <c r="T129" s="18">
        <f t="shared" si="64"/>
        <v>4.8780487804878049E-3</v>
      </c>
      <c r="U129" s="18">
        <f t="shared" si="64"/>
        <v>0</v>
      </c>
      <c r="V129" s="18">
        <f t="shared" si="64"/>
        <v>0</v>
      </c>
      <c r="W129" s="18">
        <f t="shared" si="64"/>
        <v>0</v>
      </c>
      <c r="X129" s="25">
        <f t="shared" si="62"/>
        <v>0.44390243902439031</v>
      </c>
      <c r="AA129" s="10">
        <v>96.2</v>
      </c>
      <c r="AB129" s="56">
        <v>4.5</v>
      </c>
      <c r="AC129" s="56">
        <v>93.8</v>
      </c>
      <c r="AD129" s="56">
        <v>1.5</v>
      </c>
      <c r="AE129" s="56">
        <v>14.1</v>
      </c>
      <c r="AF129" s="56">
        <v>12.9</v>
      </c>
      <c r="AG129" s="55" t="s">
        <v>114</v>
      </c>
    </row>
    <row r="130" spans="1:120" s="18" customFormat="1" x14ac:dyDescent="0.25">
      <c r="A130" s="4"/>
      <c r="X130" s="25"/>
      <c r="AA130" s="10"/>
      <c r="AB130" s="56"/>
      <c r="AC130" s="56"/>
      <c r="AD130" s="56"/>
      <c r="AE130" s="56"/>
      <c r="AF130" s="56"/>
      <c r="AG130" s="55"/>
    </row>
    <row r="131" spans="1:120" x14ac:dyDescent="0.25">
      <c r="X131" s="25"/>
      <c r="AA131" s="10"/>
      <c r="AB131" s="56"/>
      <c r="AC131" s="56"/>
      <c r="AD131" s="56"/>
      <c r="AE131" s="56"/>
      <c r="AF131" s="56"/>
      <c r="AG131" s="10"/>
    </row>
    <row r="132" spans="1:120" x14ac:dyDescent="0.25">
      <c r="A132" s="40" t="s">
        <v>300</v>
      </c>
      <c r="B132" s="3">
        <v>4</v>
      </c>
      <c r="C132" s="3">
        <v>5</v>
      </c>
      <c r="D132" s="3">
        <v>6</v>
      </c>
      <c r="E132" s="3">
        <v>7</v>
      </c>
      <c r="F132" s="3">
        <v>8</v>
      </c>
      <c r="G132" s="3">
        <v>9</v>
      </c>
      <c r="H132" s="3">
        <v>10</v>
      </c>
      <c r="I132" s="3">
        <v>11</v>
      </c>
      <c r="J132" s="3">
        <v>12</v>
      </c>
      <c r="K132" s="3">
        <v>13</v>
      </c>
      <c r="L132" s="3">
        <v>14</v>
      </c>
      <c r="M132" s="3">
        <v>15</v>
      </c>
      <c r="N132" s="3">
        <v>16</v>
      </c>
      <c r="O132" s="3">
        <v>17</v>
      </c>
      <c r="P132" s="3">
        <v>18</v>
      </c>
      <c r="Q132" s="3">
        <v>19</v>
      </c>
      <c r="R132" s="3">
        <v>20</v>
      </c>
      <c r="S132" s="3">
        <v>21</v>
      </c>
      <c r="T132" s="3">
        <v>22</v>
      </c>
      <c r="U132" s="3">
        <v>23</v>
      </c>
      <c r="V132" s="3">
        <v>24</v>
      </c>
      <c r="W132" s="3">
        <v>25</v>
      </c>
      <c r="X132" s="25"/>
      <c r="AA132" s="10"/>
      <c r="AB132" s="56"/>
      <c r="AC132" s="56"/>
      <c r="AD132" s="56"/>
      <c r="AE132" s="56"/>
      <c r="AF132" s="56"/>
      <c r="AG132" s="10"/>
    </row>
    <row r="133" spans="1:120" x14ac:dyDescent="0.25">
      <c r="A133" s="4" t="s">
        <v>5</v>
      </c>
      <c r="B133" s="1"/>
      <c r="C133" s="1"/>
      <c r="D133" s="1">
        <v>1</v>
      </c>
      <c r="E133" s="1"/>
      <c r="F133" s="1">
        <v>2</v>
      </c>
      <c r="G133" s="1">
        <v>5</v>
      </c>
      <c r="H133" s="1">
        <v>21</v>
      </c>
      <c r="I133" s="1">
        <v>29</v>
      </c>
      <c r="J133" s="1">
        <v>28</v>
      </c>
      <c r="K133" s="1">
        <v>21</v>
      </c>
      <c r="L133" s="1">
        <v>11</v>
      </c>
      <c r="M133" s="1">
        <v>10</v>
      </c>
      <c r="N133" s="1">
        <v>2</v>
      </c>
      <c r="O133" s="1">
        <v>2</v>
      </c>
      <c r="P133" s="1"/>
      <c r="Q133" s="1"/>
      <c r="R133" s="1"/>
      <c r="S133" s="1"/>
      <c r="T133" s="1"/>
      <c r="U133" s="1"/>
      <c r="V133" s="1"/>
      <c r="W133" s="1"/>
      <c r="X133" s="25"/>
      <c r="Y133" s="1">
        <v>132</v>
      </c>
      <c r="AA133" s="10"/>
      <c r="AB133" s="56"/>
      <c r="AC133" s="56"/>
      <c r="AD133" s="56"/>
      <c r="AE133" s="56"/>
      <c r="AF133" s="56"/>
      <c r="AG133" s="55" t="s">
        <v>5</v>
      </c>
    </row>
    <row r="134" spans="1:120" s="14" customFormat="1" x14ac:dyDescent="0.25">
      <c r="A134" s="11" t="s">
        <v>5</v>
      </c>
      <c r="D134" s="14">
        <f>D133/132</f>
        <v>7.575757575757576E-3</v>
      </c>
      <c r="E134" s="14">
        <f t="shared" ref="E134:W134" si="65">E133/132</f>
        <v>0</v>
      </c>
      <c r="F134" s="14">
        <f t="shared" si="65"/>
        <v>1.5151515151515152E-2</v>
      </c>
      <c r="G134" s="14">
        <f t="shared" si="65"/>
        <v>3.787878787878788E-2</v>
      </c>
      <c r="H134" s="14">
        <f t="shared" si="65"/>
        <v>0.15909090909090909</v>
      </c>
      <c r="I134" s="14">
        <f t="shared" si="65"/>
        <v>0.2196969696969697</v>
      </c>
      <c r="J134" s="14">
        <f t="shared" si="65"/>
        <v>0.21212121212121213</v>
      </c>
      <c r="K134" s="14">
        <f t="shared" si="65"/>
        <v>0.15909090909090909</v>
      </c>
      <c r="L134" s="14">
        <f t="shared" si="65"/>
        <v>8.3333333333333329E-2</v>
      </c>
      <c r="M134" s="14">
        <f t="shared" si="65"/>
        <v>7.575757575757576E-2</v>
      </c>
      <c r="N134" s="14">
        <f t="shared" si="65"/>
        <v>1.5151515151515152E-2</v>
      </c>
      <c r="O134" s="14">
        <f t="shared" si="65"/>
        <v>1.5151515151515152E-2</v>
      </c>
      <c r="P134" s="14">
        <f t="shared" si="65"/>
        <v>0</v>
      </c>
      <c r="Q134" s="14">
        <f t="shared" si="65"/>
        <v>0</v>
      </c>
      <c r="R134" s="14">
        <f t="shared" si="65"/>
        <v>0</v>
      </c>
      <c r="S134" s="14">
        <f t="shared" si="65"/>
        <v>0</v>
      </c>
      <c r="T134" s="14">
        <f t="shared" si="65"/>
        <v>0</v>
      </c>
      <c r="U134" s="14">
        <f t="shared" si="65"/>
        <v>0</v>
      </c>
      <c r="V134" s="14">
        <f t="shared" si="65"/>
        <v>0</v>
      </c>
      <c r="W134" s="14">
        <f t="shared" si="65"/>
        <v>0</v>
      </c>
      <c r="X134" s="24">
        <f t="shared" si="62"/>
        <v>0.10606060606060606</v>
      </c>
      <c r="AA134" s="10">
        <v>91.9</v>
      </c>
      <c r="AB134" s="56">
        <v>87.6</v>
      </c>
      <c r="AC134" s="56">
        <v>12</v>
      </c>
      <c r="AD134" s="56">
        <v>0.2</v>
      </c>
      <c r="AE134" s="56">
        <v>20.9</v>
      </c>
      <c r="AF134" s="56">
        <v>2.6</v>
      </c>
      <c r="AG134" s="55" t="s">
        <v>5</v>
      </c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</row>
    <row r="135" spans="1:120" x14ac:dyDescent="0.25">
      <c r="A135" s="4" t="s">
        <v>46</v>
      </c>
      <c r="B135" s="1"/>
      <c r="C135" s="1"/>
      <c r="D135" s="1"/>
      <c r="E135" s="1"/>
      <c r="F135" s="1">
        <v>2</v>
      </c>
      <c r="G135" s="1">
        <v>2</v>
      </c>
      <c r="H135" s="1">
        <v>11</v>
      </c>
      <c r="I135" s="1">
        <v>20</v>
      </c>
      <c r="J135" s="1">
        <v>28</v>
      </c>
      <c r="K135" s="1">
        <v>31</v>
      </c>
      <c r="L135" s="1">
        <v>21</v>
      </c>
      <c r="M135" s="1">
        <v>10</v>
      </c>
      <c r="N135" s="1">
        <v>5</v>
      </c>
      <c r="O135" s="1">
        <v>1</v>
      </c>
      <c r="P135" s="1">
        <v>2</v>
      </c>
      <c r="Q135" s="1">
        <v>1</v>
      </c>
      <c r="R135" s="1"/>
      <c r="S135" s="1"/>
      <c r="T135" s="1"/>
      <c r="U135" s="1"/>
      <c r="V135" s="1"/>
      <c r="W135" s="1"/>
      <c r="X135" s="25"/>
      <c r="Y135" s="1">
        <v>134</v>
      </c>
      <c r="AA135" s="10"/>
      <c r="AB135" s="56"/>
      <c r="AC135" s="56"/>
      <c r="AD135" s="56"/>
      <c r="AE135" s="56"/>
      <c r="AF135" s="56"/>
      <c r="AG135" s="55" t="s">
        <v>46</v>
      </c>
    </row>
    <row r="136" spans="1:120" s="14" customFormat="1" x14ac:dyDescent="0.25">
      <c r="A136" s="11" t="s">
        <v>46</v>
      </c>
      <c r="D136" s="14">
        <f>D135/134</f>
        <v>0</v>
      </c>
      <c r="E136" s="14">
        <f t="shared" ref="E136:W136" si="66">E135/134</f>
        <v>0</v>
      </c>
      <c r="F136" s="14">
        <f t="shared" si="66"/>
        <v>1.4925373134328358E-2</v>
      </c>
      <c r="G136" s="14">
        <f t="shared" si="66"/>
        <v>1.4925373134328358E-2</v>
      </c>
      <c r="H136" s="14">
        <f t="shared" si="66"/>
        <v>8.2089552238805971E-2</v>
      </c>
      <c r="I136" s="14">
        <f t="shared" si="66"/>
        <v>0.14925373134328357</v>
      </c>
      <c r="J136" s="14">
        <f t="shared" si="66"/>
        <v>0.20895522388059701</v>
      </c>
      <c r="K136" s="14">
        <f t="shared" si="66"/>
        <v>0.23134328358208955</v>
      </c>
      <c r="L136" s="14">
        <f t="shared" si="66"/>
        <v>0.15671641791044777</v>
      </c>
      <c r="M136" s="14">
        <f t="shared" si="66"/>
        <v>7.4626865671641784E-2</v>
      </c>
      <c r="N136" s="14">
        <f t="shared" si="66"/>
        <v>3.7313432835820892E-2</v>
      </c>
      <c r="O136" s="14">
        <f t="shared" si="66"/>
        <v>7.462686567164179E-3</v>
      </c>
      <c r="P136" s="14">
        <f t="shared" si="66"/>
        <v>1.4925373134328358E-2</v>
      </c>
      <c r="Q136" s="14">
        <f t="shared" si="66"/>
        <v>7.462686567164179E-3</v>
      </c>
      <c r="R136" s="14">
        <f t="shared" si="66"/>
        <v>0</v>
      </c>
      <c r="S136" s="14">
        <f t="shared" si="66"/>
        <v>0</v>
      </c>
      <c r="T136" s="14">
        <f t="shared" si="66"/>
        <v>0</v>
      </c>
      <c r="U136" s="14">
        <f t="shared" si="66"/>
        <v>0</v>
      </c>
      <c r="V136" s="14">
        <f t="shared" si="66"/>
        <v>0</v>
      </c>
      <c r="W136" s="14">
        <f t="shared" si="66"/>
        <v>0</v>
      </c>
      <c r="X136" s="24">
        <f t="shared" si="62"/>
        <v>0.14179104477611937</v>
      </c>
      <c r="AA136" s="10">
        <v>97.1</v>
      </c>
      <c r="AB136" s="56">
        <v>95.7</v>
      </c>
      <c r="AC136" s="56">
        <v>3.6</v>
      </c>
      <c r="AD136" s="56">
        <v>0</v>
      </c>
      <c r="AE136" s="56">
        <v>25.3</v>
      </c>
      <c r="AF136" s="56">
        <v>1.6</v>
      </c>
      <c r="AG136" s="55" t="s">
        <v>46</v>
      </c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</row>
    <row r="137" spans="1:120" x14ac:dyDescent="0.25">
      <c r="A137" s="4" t="s">
        <v>72</v>
      </c>
      <c r="B137" s="1"/>
      <c r="C137" s="1"/>
      <c r="D137" s="1"/>
      <c r="E137" s="1"/>
      <c r="F137" s="1"/>
      <c r="G137" s="1">
        <v>2</v>
      </c>
      <c r="H137" s="1">
        <v>9</v>
      </c>
      <c r="I137" s="1">
        <v>28</v>
      </c>
      <c r="J137" s="1">
        <v>26</v>
      </c>
      <c r="K137" s="1">
        <v>37</v>
      </c>
      <c r="L137" s="1">
        <v>35</v>
      </c>
      <c r="M137" s="1">
        <v>23</v>
      </c>
      <c r="N137" s="1">
        <v>20</v>
      </c>
      <c r="O137" s="1">
        <v>17</v>
      </c>
      <c r="P137" s="1">
        <v>7</v>
      </c>
      <c r="Q137" s="1">
        <v>4</v>
      </c>
      <c r="R137" s="1">
        <v>1</v>
      </c>
      <c r="S137" s="1"/>
      <c r="T137" s="1">
        <v>1</v>
      </c>
      <c r="U137" s="1"/>
      <c r="V137" s="1"/>
      <c r="W137" s="1"/>
      <c r="X137" s="25"/>
      <c r="Y137" s="1">
        <v>210</v>
      </c>
      <c r="AA137" s="10"/>
      <c r="AB137" s="56"/>
      <c r="AC137" s="56"/>
      <c r="AD137" s="56"/>
      <c r="AE137" s="56"/>
      <c r="AF137" s="56"/>
      <c r="AG137" s="55" t="s">
        <v>72</v>
      </c>
    </row>
    <row r="138" spans="1:120" s="14" customFormat="1" x14ac:dyDescent="0.25">
      <c r="A138" s="11" t="s">
        <v>72</v>
      </c>
      <c r="D138" s="14">
        <f>D137/210</f>
        <v>0</v>
      </c>
      <c r="E138" s="14">
        <f t="shared" ref="E138:W138" si="67">E137/210</f>
        <v>0</v>
      </c>
      <c r="F138" s="14">
        <f t="shared" si="67"/>
        <v>0</v>
      </c>
      <c r="G138" s="14">
        <f t="shared" si="67"/>
        <v>9.5238095238095247E-3</v>
      </c>
      <c r="H138" s="14">
        <f t="shared" si="67"/>
        <v>4.2857142857142858E-2</v>
      </c>
      <c r="I138" s="14">
        <f t="shared" si="67"/>
        <v>0.13333333333333333</v>
      </c>
      <c r="J138" s="14">
        <f t="shared" si="67"/>
        <v>0.12380952380952381</v>
      </c>
      <c r="K138" s="14">
        <f t="shared" si="67"/>
        <v>0.1761904761904762</v>
      </c>
      <c r="L138" s="14">
        <f t="shared" si="67"/>
        <v>0.16666666666666666</v>
      </c>
      <c r="M138" s="14">
        <f t="shared" si="67"/>
        <v>0.10952380952380952</v>
      </c>
      <c r="N138" s="14">
        <f t="shared" si="67"/>
        <v>9.5238095238095233E-2</v>
      </c>
      <c r="O138" s="14">
        <f t="shared" si="67"/>
        <v>8.0952380952380956E-2</v>
      </c>
      <c r="P138" s="14">
        <f t="shared" si="67"/>
        <v>3.3333333333333333E-2</v>
      </c>
      <c r="Q138" s="14">
        <f t="shared" si="67"/>
        <v>1.9047619047619049E-2</v>
      </c>
      <c r="R138" s="14">
        <f t="shared" si="67"/>
        <v>4.7619047619047623E-3</v>
      </c>
      <c r="S138" s="14">
        <f t="shared" si="67"/>
        <v>0</v>
      </c>
      <c r="T138" s="14">
        <f t="shared" si="67"/>
        <v>4.7619047619047623E-3</v>
      </c>
      <c r="U138" s="14">
        <f t="shared" si="67"/>
        <v>0</v>
      </c>
      <c r="V138" s="14">
        <f t="shared" si="67"/>
        <v>0</v>
      </c>
      <c r="W138" s="14">
        <f t="shared" si="67"/>
        <v>0</v>
      </c>
      <c r="X138" s="24">
        <f t="shared" si="62"/>
        <v>0.34761904761904755</v>
      </c>
      <c r="AA138" s="10">
        <v>92.9</v>
      </c>
      <c r="AB138" s="56">
        <v>70</v>
      </c>
      <c r="AC138" s="56">
        <v>27</v>
      </c>
      <c r="AD138" s="56">
        <v>0.7</v>
      </c>
      <c r="AE138" s="56">
        <v>17.7</v>
      </c>
      <c r="AF138" s="56">
        <v>3.3</v>
      </c>
      <c r="AG138" s="55" t="s">
        <v>72</v>
      </c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</row>
    <row r="139" spans="1:120" x14ac:dyDescent="0.25">
      <c r="X139" s="25"/>
      <c r="AA139" s="10"/>
      <c r="AB139" s="56"/>
      <c r="AC139" s="56"/>
      <c r="AD139" s="56"/>
      <c r="AE139" s="56"/>
      <c r="AF139" s="56"/>
      <c r="AG139" s="10"/>
    </row>
    <row r="140" spans="1:120" x14ac:dyDescent="0.25">
      <c r="X140" s="25"/>
      <c r="AA140" s="10"/>
      <c r="AB140" s="56"/>
      <c r="AC140" s="56"/>
      <c r="AD140" s="56"/>
      <c r="AE140" s="56"/>
      <c r="AF140" s="56"/>
      <c r="AG140" s="10"/>
    </row>
    <row r="141" spans="1:120" x14ac:dyDescent="0.25">
      <c r="A141" s="42" t="s">
        <v>304</v>
      </c>
      <c r="B141" s="3">
        <v>4</v>
      </c>
      <c r="C141" s="3">
        <v>5</v>
      </c>
      <c r="D141" s="3">
        <v>6</v>
      </c>
      <c r="E141" s="3">
        <v>7</v>
      </c>
      <c r="F141" s="3">
        <v>8</v>
      </c>
      <c r="G141" s="3">
        <v>9</v>
      </c>
      <c r="H141" s="3">
        <v>10</v>
      </c>
      <c r="I141" s="3">
        <v>11</v>
      </c>
      <c r="J141" s="3">
        <v>12</v>
      </c>
      <c r="K141" s="3">
        <v>13</v>
      </c>
      <c r="L141" s="3">
        <v>14</v>
      </c>
      <c r="M141" s="3">
        <v>15</v>
      </c>
      <c r="N141" s="3">
        <v>16</v>
      </c>
      <c r="O141" s="3">
        <v>17</v>
      </c>
      <c r="P141" s="3">
        <v>18</v>
      </c>
      <c r="Q141" s="3">
        <v>19</v>
      </c>
      <c r="R141" s="3">
        <v>20</v>
      </c>
      <c r="S141" s="3">
        <v>21</v>
      </c>
      <c r="T141" s="3">
        <v>22</v>
      </c>
      <c r="U141" s="3">
        <v>23</v>
      </c>
      <c r="V141" s="3">
        <v>24</v>
      </c>
      <c r="W141" s="3">
        <v>25</v>
      </c>
      <c r="X141" s="25"/>
      <c r="AA141" s="10"/>
      <c r="AB141" s="56"/>
      <c r="AC141" s="56"/>
      <c r="AD141" s="56"/>
      <c r="AE141" s="56"/>
      <c r="AF141" s="56"/>
      <c r="AG141" s="10"/>
    </row>
    <row r="142" spans="1:120" x14ac:dyDescent="0.25">
      <c r="A142" s="4" t="s">
        <v>100</v>
      </c>
      <c r="B142" s="1"/>
      <c r="C142" s="1"/>
      <c r="D142" s="1"/>
      <c r="E142" s="1"/>
      <c r="F142" s="1"/>
      <c r="G142" s="1"/>
      <c r="H142" s="1">
        <v>7</v>
      </c>
      <c r="I142" s="1">
        <v>12</v>
      </c>
      <c r="J142" s="1">
        <v>27</v>
      </c>
      <c r="K142" s="1">
        <v>64</v>
      </c>
      <c r="L142" s="1">
        <v>97</v>
      </c>
      <c r="M142" s="1">
        <v>71</v>
      </c>
      <c r="N142" s="1">
        <v>58</v>
      </c>
      <c r="O142" s="1">
        <v>20</v>
      </c>
      <c r="P142" s="1">
        <v>11</v>
      </c>
      <c r="Q142" s="1">
        <v>7</v>
      </c>
      <c r="R142" s="1">
        <v>4</v>
      </c>
      <c r="S142" s="1"/>
      <c r="T142" s="1"/>
      <c r="U142" s="1"/>
      <c r="V142" s="1"/>
      <c r="W142" s="1"/>
      <c r="X142" s="25"/>
      <c r="Y142" s="1">
        <v>378</v>
      </c>
      <c r="AA142" s="10"/>
      <c r="AB142" s="56"/>
      <c r="AC142" s="56"/>
      <c r="AD142" s="56"/>
      <c r="AE142" s="56"/>
      <c r="AF142" s="56"/>
      <c r="AG142" s="55" t="s">
        <v>100</v>
      </c>
    </row>
    <row r="143" spans="1:120" s="14" customFormat="1" x14ac:dyDescent="0.25">
      <c r="A143" s="4" t="s">
        <v>100</v>
      </c>
      <c r="H143" s="14">
        <f>H142/378</f>
        <v>1.8518518518518517E-2</v>
      </c>
      <c r="I143" s="14">
        <f t="shared" ref="I143:W143" si="68">I142/378</f>
        <v>3.1746031746031744E-2</v>
      </c>
      <c r="J143" s="14">
        <f t="shared" si="68"/>
        <v>7.1428571428571425E-2</v>
      </c>
      <c r="K143" s="14">
        <f t="shared" si="68"/>
        <v>0.1693121693121693</v>
      </c>
      <c r="L143" s="14">
        <f t="shared" si="68"/>
        <v>0.25661375661375663</v>
      </c>
      <c r="M143" s="14">
        <f t="shared" si="68"/>
        <v>0.18783068783068782</v>
      </c>
      <c r="N143" s="14">
        <f t="shared" si="68"/>
        <v>0.15343915343915343</v>
      </c>
      <c r="O143" s="14">
        <f t="shared" si="68"/>
        <v>5.2910052910052907E-2</v>
      </c>
      <c r="P143" s="14">
        <f t="shared" si="68"/>
        <v>2.9100529100529099E-2</v>
      </c>
      <c r="Q143" s="14">
        <f t="shared" si="68"/>
        <v>1.8518518518518517E-2</v>
      </c>
      <c r="R143" s="14">
        <f t="shared" si="68"/>
        <v>1.0582010582010581E-2</v>
      </c>
      <c r="S143" s="14">
        <f t="shared" si="68"/>
        <v>0</v>
      </c>
      <c r="T143" s="14">
        <f t="shared" si="68"/>
        <v>0</v>
      </c>
      <c r="U143" s="14">
        <f t="shared" si="68"/>
        <v>0</v>
      </c>
      <c r="V143" s="14">
        <f t="shared" si="68"/>
        <v>0</v>
      </c>
      <c r="W143" s="14">
        <f t="shared" si="68"/>
        <v>0</v>
      </c>
      <c r="X143" s="24">
        <f t="shared" si="62"/>
        <v>0.45238095238095233</v>
      </c>
      <c r="AA143" s="10">
        <v>91.4</v>
      </c>
      <c r="AB143" s="56">
        <v>98.4</v>
      </c>
      <c r="AC143" s="56">
        <v>0.5</v>
      </c>
      <c r="AD143" s="56">
        <v>0.1</v>
      </c>
      <c r="AE143" s="56">
        <v>8.5</v>
      </c>
      <c r="AF143" s="56">
        <v>0</v>
      </c>
      <c r="AG143" s="55" t="s">
        <v>100</v>
      </c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</row>
    <row r="144" spans="1:120" x14ac:dyDescent="0.25">
      <c r="A144" s="4" t="s">
        <v>41</v>
      </c>
      <c r="B144" s="1"/>
      <c r="C144" s="1"/>
      <c r="D144" s="1"/>
      <c r="E144" s="1"/>
      <c r="F144" s="1">
        <v>1</v>
      </c>
      <c r="G144" s="1">
        <v>4</v>
      </c>
      <c r="H144" s="1">
        <v>7</v>
      </c>
      <c r="I144" s="1">
        <v>8</v>
      </c>
      <c r="J144" s="1">
        <v>27</v>
      </c>
      <c r="K144" s="1">
        <v>25</v>
      </c>
      <c r="L144" s="1">
        <v>36</v>
      </c>
      <c r="M144" s="1">
        <v>13</v>
      </c>
      <c r="N144" s="1">
        <v>9</v>
      </c>
      <c r="O144" s="1">
        <v>6</v>
      </c>
      <c r="P144" s="1">
        <v>4</v>
      </c>
      <c r="Q144" s="1"/>
      <c r="R144" s="1"/>
      <c r="S144" s="1">
        <v>2</v>
      </c>
      <c r="T144" s="1"/>
      <c r="U144" s="1"/>
      <c r="V144" s="1"/>
      <c r="W144" s="1"/>
      <c r="X144" s="25"/>
      <c r="Y144" s="1">
        <v>142</v>
      </c>
      <c r="AA144" s="10"/>
      <c r="AB144" s="56"/>
      <c r="AC144" s="56"/>
      <c r="AD144" s="56"/>
      <c r="AE144" s="56"/>
      <c r="AF144" s="56"/>
      <c r="AG144" s="55" t="s">
        <v>41</v>
      </c>
    </row>
    <row r="145" spans="1:120" s="14" customFormat="1" x14ac:dyDescent="0.25">
      <c r="A145" s="4" t="s">
        <v>41</v>
      </c>
      <c r="F145" s="14">
        <f>F144/142</f>
        <v>7.0422535211267607E-3</v>
      </c>
      <c r="G145" s="14">
        <f t="shared" ref="G145:W145" si="69">G144/142</f>
        <v>2.8169014084507043E-2</v>
      </c>
      <c r="H145" s="14">
        <f t="shared" si="69"/>
        <v>4.9295774647887321E-2</v>
      </c>
      <c r="I145" s="14">
        <f t="shared" si="69"/>
        <v>5.6338028169014086E-2</v>
      </c>
      <c r="J145" s="14">
        <f t="shared" si="69"/>
        <v>0.19014084507042253</v>
      </c>
      <c r="K145" s="14">
        <f t="shared" si="69"/>
        <v>0.176056338028169</v>
      </c>
      <c r="L145" s="14">
        <f t="shared" si="69"/>
        <v>0.25352112676056338</v>
      </c>
      <c r="M145" s="14">
        <f t="shared" si="69"/>
        <v>9.154929577464789E-2</v>
      </c>
      <c r="N145" s="14">
        <f t="shared" si="69"/>
        <v>6.3380281690140844E-2</v>
      </c>
      <c r="O145" s="14">
        <f t="shared" si="69"/>
        <v>4.2253521126760563E-2</v>
      </c>
      <c r="P145" s="14">
        <f t="shared" si="69"/>
        <v>2.8169014084507043E-2</v>
      </c>
      <c r="Q145" s="14">
        <f t="shared" si="69"/>
        <v>0</v>
      </c>
      <c r="R145" s="14">
        <f t="shared" si="69"/>
        <v>0</v>
      </c>
      <c r="S145" s="14">
        <f t="shared" si="69"/>
        <v>1.4084507042253521E-2</v>
      </c>
      <c r="T145" s="14">
        <f t="shared" si="69"/>
        <v>0</v>
      </c>
      <c r="U145" s="14">
        <f t="shared" si="69"/>
        <v>0</v>
      </c>
      <c r="V145" s="14">
        <f t="shared" si="69"/>
        <v>0</v>
      </c>
      <c r="W145" s="14">
        <f t="shared" si="69"/>
        <v>0</v>
      </c>
      <c r="X145" s="24">
        <f t="shared" si="62"/>
        <v>0.23943661971830987</v>
      </c>
      <c r="AA145" s="10">
        <v>92</v>
      </c>
      <c r="AB145" s="56">
        <v>99.1</v>
      </c>
      <c r="AC145" s="56">
        <v>0.2</v>
      </c>
      <c r="AD145" s="56">
        <v>0.2</v>
      </c>
      <c r="AE145" s="56">
        <v>17.100000000000001</v>
      </c>
      <c r="AF145" s="56">
        <v>0</v>
      </c>
      <c r="AG145" s="55" t="s">
        <v>41</v>
      </c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</row>
    <row r="146" spans="1:120" x14ac:dyDescent="0.25">
      <c r="A146" s="4" t="s">
        <v>76</v>
      </c>
      <c r="B146" s="1"/>
      <c r="C146" s="1"/>
      <c r="D146" s="1"/>
      <c r="E146" s="1"/>
      <c r="F146" s="1"/>
      <c r="G146" s="1">
        <v>6</v>
      </c>
      <c r="H146" s="1">
        <v>9</v>
      </c>
      <c r="I146" s="1">
        <v>17</v>
      </c>
      <c r="J146" s="1">
        <v>26</v>
      </c>
      <c r="K146" s="1">
        <v>30</v>
      </c>
      <c r="L146" s="1">
        <v>12</v>
      </c>
      <c r="M146" s="1">
        <v>17</v>
      </c>
      <c r="N146" s="1">
        <v>13</v>
      </c>
      <c r="O146" s="1">
        <v>8</v>
      </c>
      <c r="P146" s="1">
        <v>5</v>
      </c>
      <c r="Q146" s="1">
        <v>3</v>
      </c>
      <c r="R146" s="1"/>
      <c r="S146" s="1"/>
      <c r="T146" s="1"/>
      <c r="U146" s="1"/>
      <c r="V146" s="1"/>
      <c r="W146" s="1"/>
      <c r="X146" s="25"/>
      <c r="Y146" s="1">
        <v>146</v>
      </c>
      <c r="AA146" s="10"/>
      <c r="AB146" s="56"/>
      <c r="AC146" s="56"/>
      <c r="AD146" s="56"/>
      <c r="AE146" s="56"/>
      <c r="AF146" s="56"/>
      <c r="AG146" s="55" t="s">
        <v>76</v>
      </c>
    </row>
    <row r="147" spans="1:120" s="14" customFormat="1" x14ac:dyDescent="0.25">
      <c r="A147" s="4" t="s">
        <v>76</v>
      </c>
      <c r="F147" s="14">
        <f>F146/146</f>
        <v>0</v>
      </c>
      <c r="G147" s="14">
        <f t="shared" ref="G147:W147" si="70">G146/146</f>
        <v>4.1095890410958902E-2</v>
      </c>
      <c r="H147" s="14">
        <f t="shared" si="70"/>
        <v>6.1643835616438353E-2</v>
      </c>
      <c r="I147" s="14">
        <f t="shared" si="70"/>
        <v>0.11643835616438356</v>
      </c>
      <c r="J147" s="14">
        <f t="shared" si="70"/>
        <v>0.17808219178082191</v>
      </c>
      <c r="K147" s="14">
        <f t="shared" si="70"/>
        <v>0.20547945205479451</v>
      </c>
      <c r="L147" s="14">
        <f t="shared" si="70"/>
        <v>8.2191780821917804E-2</v>
      </c>
      <c r="M147" s="14">
        <f t="shared" si="70"/>
        <v>0.11643835616438356</v>
      </c>
      <c r="N147" s="14">
        <f t="shared" si="70"/>
        <v>8.9041095890410954E-2</v>
      </c>
      <c r="O147" s="14">
        <f t="shared" si="70"/>
        <v>5.4794520547945202E-2</v>
      </c>
      <c r="P147" s="14">
        <f t="shared" si="70"/>
        <v>3.4246575342465752E-2</v>
      </c>
      <c r="Q147" s="14">
        <f t="shared" si="70"/>
        <v>2.0547945205479451E-2</v>
      </c>
      <c r="R147" s="14">
        <f t="shared" si="70"/>
        <v>0</v>
      </c>
      <c r="S147" s="14">
        <f t="shared" si="70"/>
        <v>0</v>
      </c>
      <c r="T147" s="14">
        <f t="shared" si="70"/>
        <v>0</v>
      </c>
      <c r="U147" s="14">
        <f t="shared" si="70"/>
        <v>0</v>
      </c>
      <c r="V147" s="14">
        <f t="shared" si="70"/>
        <v>0</v>
      </c>
      <c r="W147" s="14">
        <f t="shared" si="70"/>
        <v>0</v>
      </c>
      <c r="X147" s="24">
        <f t="shared" si="62"/>
        <v>0.31506849315068486</v>
      </c>
      <c r="AA147" s="10">
        <v>93.8</v>
      </c>
      <c r="AB147" s="56">
        <v>98.4</v>
      </c>
      <c r="AC147" s="56">
        <v>0.6</v>
      </c>
      <c r="AD147" s="56">
        <v>0</v>
      </c>
      <c r="AE147" s="56">
        <v>16.600000000000001</v>
      </c>
      <c r="AF147" s="56">
        <v>0</v>
      </c>
      <c r="AG147" s="55" t="s">
        <v>76</v>
      </c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</row>
    <row r="148" spans="1:120" x14ac:dyDescent="0.25">
      <c r="A148" s="4" t="s">
        <v>19</v>
      </c>
      <c r="B148" s="1"/>
      <c r="C148" s="1"/>
      <c r="D148" s="1"/>
      <c r="E148" s="1">
        <v>1</v>
      </c>
      <c r="F148" s="1">
        <v>2</v>
      </c>
      <c r="G148" s="1">
        <v>3</v>
      </c>
      <c r="H148" s="1">
        <v>13</v>
      </c>
      <c r="I148" s="1">
        <v>17</v>
      </c>
      <c r="J148" s="1">
        <v>21</v>
      </c>
      <c r="K148" s="1">
        <v>21</v>
      </c>
      <c r="L148" s="1">
        <v>13</v>
      </c>
      <c r="M148" s="1">
        <v>9</v>
      </c>
      <c r="N148" s="1">
        <v>4</v>
      </c>
      <c r="O148" s="1">
        <v>7</v>
      </c>
      <c r="P148" s="1">
        <v>2</v>
      </c>
      <c r="Q148" s="1">
        <v>1</v>
      </c>
      <c r="R148" s="1"/>
      <c r="S148" s="1"/>
      <c r="T148" s="1"/>
      <c r="U148" s="1"/>
      <c r="V148" s="1"/>
      <c r="W148" s="1"/>
      <c r="X148" s="25"/>
      <c r="Y148" s="1">
        <v>114</v>
      </c>
      <c r="AA148" s="10"/>
      <c r="AB148" s="56"/>
      <c r="AC148" s="56"/>
      <c r="AD148" s="56"/>
      <c r="AE148" s="56"/>
      <c r="AF148" s="56"/>
      <c r="AG148" s="55" t="s">
        <v>19</v>
      </c>
    </row>
    <row r="149" spans="1:120" s="14" customFormat="1" x14ac:dyDescent="0.25">
      <c r="A149" s="4" t="s">
        <v>19</v>
      </c>
      <c r="E149" s="14">
        <f>E148/114</f>
        <v>8.771929824561403E-3</v>
      </c>
      <c r="F149" s="14">
        <f t="shared" ref="F149:W149" si="71">F148/114</f>
        <v>1.7543859649122806E-2</v>
      </c>
      <c r="G149" s="14">
        <f t="shared" si="71"/>
        <v>2.6315789473684209E-2</v>
      </c>
      <c r="H149" s="14">
        <f t="shared" si="71"/>
        <v>0.11403508771929824</v>
      </c>
      <c r="I149" s="14">
        <f t="shared" si="71"/>
        <v>0.14912280701754385</v>
      </c>
      <c r="J149" s="14">
        <f t="shared" si="71"/>
        <v>0.18421052631578946</v>
      </c>
      <c r="K149" s="14">
        <f t="shared" si="71"/>
        <v>0.18421052631578946</v>
      </c>
      <c r="L149" s="14">
        <f t="shared" si="71"/>
        <v>0.11403508771929824</v>
      </c>
      <c r="M149" s="14">
        <f t="shared" si="71"/>
        <v>7.8947368421052627E-2</v>
      </c>
      <c r="N149" s="14">
        <f t="shared" si="71"/>
        <v>3.5087719298245612E-2</v>
      </c>
      <c r="O149" s="14">
        <f t="shared" si="71"/>
        <v>6.1403508771929821E-2</v>
      </c>
      <c r="P149" s="14">
        <f t="shared" si="71"/>
        <v>1.7543859649122806E-2</v>
      </c>
      <c r="Q149" s="14">
        <f t="shared" si="71"/>
        <v>8.771929824561403E-3</v>
      </c>
      <c r="R149" s="14">
        <f t="shared" si="71"/>
        <v>0</v>
      </c>
      <c r="S149" s="14">
        <f t="shared" si="71"/>
        <v>0</v>
      </c>
      <c r="T149" s="14">
        <f t="shared" si="71"/>
        <v>0</v>
      </c>
      <c r="U149" s="14">
        <f t="shared" si="71"/>
        <v>0</v>
      </c>
      <c r="V149" s="14">
        <f t="shared" si="71"/>
        <v>0</v>
      </c>
      <c r="W149" s="14">
        <f t="shared" si="71"/>
        <v>0</v>
      </c>
      <c r="X149" s="24">
        <f t="shared" si="62"/>
        <v>0.20175438596491227</v>
      </c>
      <c r="AA149" s="10">
        <v>89.7</v>
      </c>
      <c r="AB149" s="56">
        <v>99</v>
      </c>
      <c r="AC149" s="56">
        <v>0.8</v>
      </c>
      <c r="AD149" s="56">
        <v>0.1</v>
      </c>
      <c r="AE149" s="56">
        <v>15</v>
      </c>
      <c r="AF149" s="56">
        <v>0.1</v>
      </c>
      <c r="AG149" s="55" t="s">
        <v>19</v>
      </c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</row>
    <row r="150" spans="1:120" x14ac:dyDescent="0.25">
      <c r="A150" s="4" t="s">
        <v>53</v>
      </c>
      <c r="B150" s="1"/>
      <c r="C150" s="1"/>
      <c r="D150" s="1"/>
      <c r="E150" s="1"/>
      <c r="F150" s="1">
        <v>1</v>
      </c>
      <c r="G150" s="1">
        <v>2</v>
      </c>
      <c r="H150" s="1">
        <v>12</v>
      </c>
      <c r="I150" s="1">
        <v>16</v>
      </c>
      <c r="J150" s="1">
        <v>26</v>
      </c>
      <c r="K150" s="1">
        <v>36</v>
      </c>
      <c r="L150" s="1">
        <v>35</v>
      </c>
      <c r="M150" s="1">
        <v>44</v>
      </c>
      <c r="N150" s="1">
        <v>32</v>
      </c>
      <c r="O150" s="1">
        <v>28</v>
      </c>
      <c r="P150" s="1">
        <v>15</v>
      </c>
      <c r="Q150" s="1">
        <v>9</v>
      </c>
      <c r="R150" s="1"/>
      <c r="S150" s="1">
        <v>2</v>
      </c>
      <c r="T150" s="1"/>
      <c r="U150" s="1">
        <v>2</v>
      </c>
      <c r="V150" s="1"/>
      <c r="W150" s="1"/>
      <c r="X150" s="25"/>
      <c r="Y150" s="1">
        <v>260</v>
      </c>
      <c r="AA150" s="10"/>
      <c r="AB150" s="56"/>
      <c r="AC150" s="56"/>
      <c r="AD150" s="56"/>
      <c r="AE150" s="56"/>
      <c r="AF150" s="56"/>
      <c r="AG150" s="55" t="s">
        <v>53</v>
      </c>
    </row>
    <row r="151" spans="1:120" s="14" customFormat="1" x14ac:dyDescent="0.25">
      <c r="A151" s="4" t="s">
        <v>53</v>
      </c>
      <c r="F151" s="14">
        <f>F150/260</f>
        <v>3.8461538461538464E-3</v>
      </c>
      <c r="G151" s="14">
        <f t="shared" ref="G151:W151" si="72">G150/260</f>
        <v>7.6923076923076927E-3</v>
      </c>
      <c r="H151" s="14">
        <f t="shared" si="72"/>
        <v>4.6153846153846156E-2</v>
      </c>
      <c r="I151" s="14">
        <f t="shared" si="72"/>
        <v>6.1538461538461542E-2</v>
      </c>
      <c r="J151" s="14">
        <f t="shared" si="72"/>
        <v>0.1</v>
      </c>
      <c r="K151" s="14">
        <f t="shared" si="72"/>
        <v>0.13846153846153847</v>
      </c>
      <c r="L151" s="14">
        <f t="shared" si="72"/>
        <v>0.13461538461538461</v>
      </c>
      <c r="M151" s="14">
        <f t="shared" si="72"/>
        <v>0.16923076923076924</v>
      </c>
      <c r="N151" s="14">
        <f t="shared" si="72"/>
        <v>0.12307692307692308</v>
      </c>
      <c r="O151" s="14">
        <f t="shared" si="72"/>
        <v>0.1076923076923077</v>
      </c>
      <c r="P151" s="14">
        <f t="shared" si="72"/>
        <v>5.7692307692307696E-2</v>
      </c>
      <c r="Q151" s="14">
        <f t="shared" si="72"/>
        <v>3.4615384615384617E-2</v>
      </c>
      <c r="R151" s="14">
        <f t="shared" si="72"/>
        <v>0</v>
      </c>
      <c r="S151" s="14">
        <f t="shared" si="72"/>
        <v>7.6923076923076927E-3</v>
      </c>
      <c r="T151" s="14">
        <f t="shared" si="72"/>
        <v>0</v>
      </c>
      <c r="U151" s="14">
        <f t="shared" si="72"/>
        <v>7.6923076923076927E-3</v>
      </c>
      <c r="V151" s="14">
        <f t="shared" si="72"/>
        <v>0</v>
      </c>
      <c r="W151" s="14">
        <f t="shared" si="72"/>
        <v>0</v>
      </c>
      <c r="X151" s="24">
        <f t="shared" si="62"/>
        <v>0.50769230769230766</v>
      </c>
      <c r="AA151" s="10">
        <v>86.5</v>
      </c>
      <c r="AB151" s="56">
        <v>97.5</v>
      </c>
      <c r="AC151" s="56">
        <v>2</v>
      </c>
      <c r="AD151" s="56">
        <v>0</v>
      </c>
      <c r="AE151" s="56">
        <v>16.399999999999999</v>
      </c>
      <c r="AF151" s="56">
        <v>0</v>
      </c>
      <c r="AG151" s="55" t="s">
        <v>53</v>
      </c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</row>
    <row r="152" spans="1:120" s="18" customFormat="1" x14ac:dyDescent="0.25">
      <c r="A152" s="27"/>
      <c r="X152" s="25"/>
      <c r="AA152" s="10"/>
      <c r="AB152" s="56"/>
      <c r="AC152" s="56"/>
      <c r="AD152" s="56"/>
      <c r="AE152" s="56"/>
      <c r="AF152" s="56"/>
      <c r="AG152" s="55"/>
    </row>
    <row r="153" spans="1:120" s="18" customFormat="1" x14ac:dyDescent="0.25">
      <c r="A153" s="27"/>
      <c r="X153" s="25"/>
      <c r="AA153" s="10"/>
      <c r="AB153" s="56"/>
      <c r="AC153" s="56"/>
      <c r="AD153" s="56"/>
      <c r="AE153" s="56"/>
      <c r="AF153" s="56"/>
      <c r="AG153" s="55"/>
    </row>
    <row r="154" spans="1:120" x14ac:dyDescent="0.25">
      <c r="A154" s="42" t="s">
        <v>305</v>
      </c>
      <c r="B154" s="3">
        <v>4</v>
      </c>
      <c r="C154" s="3">
        <v>5</v>
      </c>
      <c r="D154" s="3">
        <v>6</v>
      </c>
      <c r="E154" s="3">
        <v>7</v>
      </c>
      <c r="F154" s="3">
        <v>8</v>
      </c>
      <c r="G154" s="3">
        <v>9</v>
      </c>
      <c r="H154" s="3">
        <v>10</v>
      </c>
      <c r="I154" s="3">
        <v>11</v>
      </c>
      <c r="J154" s="3">
        <v>12</v>
      </c>
      <c r="K154" s="3">
        <v>13</v>
      </c>
      <c r="L154" s="3">
        <v>14</v>
      </c>
      <c r="M154" s="3">
        <v>15</v>
      </c>
      <c r="N154" s="3">
        <v>16</v>
      </c>
      <c r="O154" s="3">
        <v>17</v>
      </c>
      <c r="P154" s="3">
        <v>18</v>
      </c>
      <c r="Q154" s="3">
        <v>19</v>
      </c>
      <c r="R154" s="3">
        <v>20</v>
      </c>
      <c r="S154" s="3">
        <v>21</v>
      </c>
      <c r="T154" s="3">
        <v>22</v>
      </c>
      <c r="U154" s="3">
        <v>23</v>
      </c>
      <c r="V154" s="3">
        <v>24</v>
      </c>
      <c r="W154" s="3">
        <v>25</v>
      </c>
      <c r="X154" s="25"/>
      <c r="AA154" s="10"/>
      <c r="AB154" s="56"/>
      <c r="AC154" s="56"/>
      <c r="AD154" s="56"/>
      <c r="AE154" s="56"/>
      <c r="AF154" s="56"/>
      <c r="AG154" s="10"/>
    </row>
    <row r="155" spans="1:120" x14ac:dyDescent="0.25">
      <c r="A155" s="4" t="s">
        <v>34</v>
      </c>
      <c r="B155" s="1"/>
      <c r="C155" s="1"/>
      <c r="D155" s="1"/>
      <c r="E155" s="1"/>
      <c r="F155" s="1">
        <v>4</v>
      </c>
      <c r="G155" s="1">
        <v>12</v>
      </c>
      <c r="H155" s="1">
        <v>14</v>
      </c>
      <c r="I155" s="1">
        <v>45</v>
      </c>
      <c r="J155" s="1">
        <v>26</v>
      </c>
      <c r="K155" s="1">
        <v>50</v>
      </c>
      <c r="L155" s="1">
        <v>49</v>
      </c>
      <c r="M155" s="1">
        <v>39</v>
      </c>
      <c r="N155" s="1">
        <v>28</v>
      </c>
      <c r="O155" s="1">
        <v>18</v>
      </c>
      <c r="P155" s="1">
        <v>5</v>
      </c>
      <c r="Q155" s="1">
        <v>4</v>
      </c>
      <c r="R155" s="1">
        <v>2</v>
      </c>
      <c r="S155" s="1">
        <v>1</v>
      </c>
      <c r="T155" s="1">
        <v>1</v>
      </c>
      <c r="U155" s="1"/>
      <c r="V155" s="1"/>
      <c r="W155" s="1">
        <v>1</v>
      </c>
      <c r="X155" s="25"/>
      <c r="Y155" s="1">
        <v>299</v>
      </c>
      <c r="AA155" s="10"/>
      <c r="AB155" s="56"/>
      <c r="AC155" s="56"/>
      <c r="AD155" s="56"/>
      <c r="AE155" s="56"/>
      <c r="AF155" s="56"/>
      <c r="AG155" s="55" t="s">
        <v>34</v>
      </c>
    </row>
    <row r="156" spans="1:120" s="14" customFormat="1" x14ac:dyDescent="0.25">
      <c r="A156" s="11" t="s">
        <v>34</v>
      </c>
      <c r="B156" s="12"/>
      <c r="C156" s="12"/>
      <c r="D156" s="12"/>
      <c r="E156" s="12">
        <f>E155/299</f>
        <v>0</v>
      </c>
      <c r="F156" s="12">
        <f t="shared" ref="F156:W156" si="73">F155/299</f>
        <v>1.3377926421404682E-2</v>
      </c>
      <c r="G156" s="12">
        <f t="shared" si="73"/>
        <v>4.0133779264214048E-2</v>
      </c>
      <c r="H156" s="12">
        <f t="shared" si="73"/>
        <v>4.6822742474916385E-2</v>
      </c>
      <c r="I156" s="12">
        <f t="shared" si="73"/>
        <v>0.15050167224080269</v>
      </c>
      <c r="J156" s="12">
        <f t="shared" si="73"/>
        <v>8.6956521739130432E-2</v>
      </c>
      <c r="K156" s="12">
        <f t="shared" si="73"/>
        <v>0.16722408026755853</v>
      </c>
      <c r="L156" s="12">
        <f t="shared" si="73"/>
        <v>0.16387959866220736</v>
      </c>
      <c r="M156" s="12">
        <f t="shared" si="73"/>
        <v>0.13043478260869565</v>
      </c>
      <c r="N156" s="12">
        <f t="shared" si="73"/>
        <v>9.3645484949832769E-2</v>
      </c>
      <c r="O156" s="12">
        <f t="shared" si="73"/>
        <v>6.0200668896321072E-2</v>
      </c>
      <c r="P156" s="12">
        <f t="shared" si="73"/>
        <v>1.6722408026755852E-2</v>
      </c>
      <c r="Q156" s="12">
        <f t="shared" si="73"/>
        <v>1.3377926421404682E-2</v>
      </c>
      <c r="R156" s="12">
        <f t="shared" si="73"/>
        <v>6.688963210702341E-3</v>
      </c>
      <c r="S156" s="12">
        <f t="shared" si="73"/>
        <v>3.3444816053511705E-3</v>
      </c>
      <c r="T156" s="12">
        <f t="shared" si="73"/>
        <v>3.3444816053511705E-3</v>
      </c>
      <c r="U156" s="12">
        <f t="shared" si="73"/>
        <v>0</v>
      </c>
      <c r="V156" s="12">
        <f t="shared" si="73"/>
        <v>0</v>
      </c>
      <c r="W156" s="12">
        <f t="shared" si="73"/>
        <v>3.3444816053511705E-3</v>
      </c>
      <c r="X156" s="24">
        <f t="shared" si="62"/>
        <v>0.33110367892976583</v>
      </c>
      <c r="Y156" s="12"/>
      <c r="AA156" s="10">
        <v>96.9</v>
      </c>
      <c r="AB156" s="56">
        <v>10.199999999999999</v>
      </c>
      <c r="AC156" s="56">
        <v>75.5</v>
      </c>
      <c r="AD156" s="56">
        <v>6.3</v>
      </c>
      <c r="AE156" s="56">
        <v>15.2</v>
      </c>
      <c r="AF156" s="56">
        <v>21</v>
      </c>
      <c r="AG156" s="55" t="s">
        <v>34</v>
      </c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</row>
    <row r="157" spans="1:120" x14ac:dyDescent="0.25">
      <c r="A157" s="4" t="s">
        <v>11</v>
      </c>
      <c r="B157" s="1"/>
      <c r="C157" s="1"/>
      <c r="D157" s="1"/>
      <c r="E157" s="1">
        <v>1</v>
      </c>
      <c r="F157" s="1">
        <v>4</v>
      </c>
      <c r="G157" s="1">
        <v>5</v>
      </c>
      <c r="H157" s="1">
        <v>28</v>
      </c>
      <c r="I157" s="1">
        <v>31</v>
      </c>
      <c r="J157" s="1">
        <v>46</v>
      </c>
      <c r="K157" s="1">
        <v>69</v>
      </c>
      <c r="L157" s="1">
        <v>61</v>
      </c>
      <c r="M157" s="1">
        <v>52</v>
      </c>
      <c r="N157" s="1">
        <v>51</v>
      </c>
      <c r="O157" s="1">
        <v>34</v>
      </c>
      <c r="P157" s="1">
        <v>35</v>
      </c>
      <c r="Q157" s="1">
        <v>20</v>
      </c>
      <c r="R157" s="1">
        <v>12</v>
      </c>
      <c r="S157" s="1">
        <v>6</v>
      </c>
      <c r="T157" s="1">
        <v>3</v>
      </c>
      <c r="U157" s="1"/>
      <c r="V157" s="1">
        <v>1</v>
      </c>
      <c r="W157" s="1">
        <v>1</v>
      </c>
      <c r="X157" s="25"/>
      <c r="Y157" s="1">
        <v>460</v>
      </c>
      <c r="AA157" s="10"/>
      <c r="AB157" s="56"/>
      <c r="AC157" s="56"/>
      <c r="AD157" s="56"/>
      <c r="AE157" s="56"/>
      <c r="AF157" s="56"/>
      <c r="AG157" s="55" t="s">
        <v>11</v>
      </c>
    </row>
    <row r="158" spans="1:120" s="14" customFormat="1" x14ac:dyDescent="0.25">
      <c r="A158" s="11" t="s">
        <v>11</v>
      </c>
      <c r="E158" s="14">
        <f>E157/460</f>
        <v>2.1739130434782609E-3</v>
      </c>
      <c r="F158" s="14">
        <f t="shared" ref="F158:W158" si="74">F157/460</f>
        <v>8.6956521739130436E-3</v>
      </c>
      <c r="G158" s="14">
        <f t="shared" si="74"/>
        <v>1.0869565217391304E-2</v>
      </c>
      <c r="H158" s="14">
        <f t="shared" si="74"/>
        <v>6.0869565217391307E-2</v>
      </c>
      <c r="I158" s="14">
        <f t="shared" si="74"/>
        <v>6.7391304347826086E-2</v>
      </c>
      <c r="J158" s="14">
        <f t="shared" si="74"/>
        <v>0.1</v>
      </c>
      <c r="K158" s="14">
        <f t="shared" si="74"/>
        <v>0.15</v>
      </c>
      <c r="L158" s="14">
        <f t="shared" si="74"/>
        <v>0.13260869565217392</v>
      </c>
      <c r="M158" s="14">
        <f t="shared" si="74"/>
        <v>0.11304347826086956</v>
      </c>
      <c r="N158" s="14">
        <f t="shared" si="74"/>
        <v>0.1108695652173913</v>
      </c>
      <c r="O158" s="14">
        <f t="shared" si="74"/>
        <v>7.3913043478260873E-2</v>
      </c>
      <c r="P158" s="14">
        <f t="shared" si="74"/>
        <v>7.6086956521739135E-2</v>
      </c>
      <c r="Q158" s="14">
        <f t="shared" si="74"/>
        <v>4.3478260869565216E-2</v>
      </c>
      <c r="R158" s="14">
        <f t="shared" si="74"/>
        <v>2.6086956521739129E-2</v>
      </c>
      <c r="S158" s="14">
        <f t="shared" si="74"/>
        <v>1.3043478260869565E-2</v>
      </c>
      <c r="T158" s="14">
        <f t="shared" si="74"/>
        <v>6.5217391304347823E-3</v>
      </c>
      <c r="U158" s="14">
        <f t="shared" si="74"/>
        <v>0</v>
      </c>
      <c r="V158" s="14">
        <f t="shared" si="74"/>
        <v>2.1739130434782609E-3</v>
      </c>
      <c r="W158" s="14">
        <f t="shared" si="74"/>
        <v>2.1739130434782609E-3</v>
      </c>
      <c r="X158" s="24">
        <f t="shared" si="62"/>
        <v>0.46739130434782611</v>
      </c>
      <c r="AA158" s="10">
        <v>89.4</v>
      </c>
      <c r="AB158" s="56">
        <v>12.2</v>
      </c>
      <c r="AC158" s="56">
        <v>36.799999999999997</v>
      </c>
      <c r="AD158" s="56">
        <v>21.2</v>
      </c>
      <c r="AE158" s="56">
        <v>10.7</v>
      </c>
      <c r="AF158" s="56">
        <v>22.5</v>
      </c>
      <c r="AG158" s="55" t="s">
        <v>11</v>
      </c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</row>
    <row r="159" spans="1:120" x14ac:dyDescent="0.25">
      <c r="A159" s="4" t="s">
        <v>47</v>
      </c>
      <c r="B159" s="1"/>
      <c r="C159" s="1"/>
      <c r="D159" s="1"/>
      <c r="E159" s="1"/>
      <c r="F159" s="1">
        <v>2</v>
      </c>
      <c r="G159" s="1">
        <v>1</v>
      </c>
      <c r="H159" s="1">
        <v>8</v>
      </c>
      <c r="I159" s="1">
        <v>17</v>
      </c>
      <c r="J159" s="1">
        <v>18</v>
      </c>
      <c r="K159" s="1">
        <v>31</v>
      </c>
      <c r="L159" s="1">
        <v>27</v>
      </c>
      <c r="M159" s="1">
        <v>41</v>
      </c>
      <c r="N159" s="1">
        <v>34</v>
      </c>
      <c r="O159" s="1">
        <v>26</v>
      </c>
      <c r="P159" s="1">
        <v>20</v>
      </c>
      <c r="Q159" s="1">
        <v>15</v>
      </c>
      <c r="R159" s="1">
        <v>7</v>
      </c>
      <c r="S159" s="1">
        <v>4</v>
      </c>
      <c r="T159" s="1"/>
      <c r="U159" s="1"/>
      <c r="V159" s="1"/>
      <c r="W159" s="1"/>
      <c r="X159" s="25"/>
      <c r="Y159" s="1">
        <v>251</v>
      </c>
      <c r="AA159" s="10"/>
      <c r="AB159" s="56"/>
      <c r="AC159" s="56"/>
      <c r="AD159" s="56"/>
      <c r="AE159" s="56"/>
      <c r="AF159" s="56"/>
      <c r="AG159" s="55" t="s">
        <v>47</v>
      </c>
      <c r="AX159" s="70"/>
      <c r="AY159" s="70"/>
      <c r="AZ159" s="70"/>
      <c r="BA159" s="70"/>
      <c r="BB159" s="70"/>
    </row>
    <row r="160" spans="1:120" s="14" customFormat="1" x14ac:dyDescent="0.25">
      <c r="A160" s="11" t="s">
        <v>47</v>
      </c>
      <c r="E160" s="14">
        <f>E159/251</f>
        <v>0</v>
      </c>
      <c r="F160" s="14">
        <f t="shared" ref="F160:W160" si="75">F159/251</f>
        <v>7.9681274900398405E-3</v>
      </c>
      <c r="G160" s="14">
        <f t="shared" si="75"/>
        <v>3.9840637450199202E-3</v>
      </c>
      <c r="H160" s="14">
        <f t="shared" si="75"/>
        <v>3.1872509960159362E-2</v>
      </c>
      <c r="I160" s="14">
        <f t="shared" si="75"/>
        <v>6.7729083665338641E-2</v>
      </c>
      <c r="J160" s="14">
        <f t="shared" si="75"/>
        <v>7.1713147410358571E-2</v>
      </c>
      <c r="K160" s="14">
        <f t="shared" si="75"/>
        <v>0.12350597609561753</v>
      </c>
      <c r="L160" s="14">
        <f t="shared" si="75"/>
        <v>0.10756972111553785</v>
      </c>
      <c r="M160" s="14">
        <f t="shared" si="75"/>
        <v>0.16334661354581673</v>
      </c>
      <c r="N160" s="14">
        <f t="shared" si="75"/>
        <v>0.13545816733067728</v>
      </c>
      <c r="O160" s="14">
        <f t="shared" si="75"/>
        <v>0.10358565737051793</v>
      </c>
      <c r="P160" s="14">
        <f t="shared" si="75"/>
        <v>7.9681274900398405E-2</v>
      </c>
      <c r="Q160" s="14">
        <f t="shared" si="75"/>
        <v>5.9760956175298807E-2</v>
      </c>
      <c r="R160" s="14">
        <f t="shared" si="75"/>
        <v>2.7888446215139442E-2</v>
      </c>
      <c r="S160" s="14">
        <f t="shared" si="75"/>
        <v>1.5936254980079681E-2</v>
      </c>
      <c r="T160" s="14">
        <f t="shared" si="75"/>
        <v>0</v>
      </c>
      <c r="U160" s="14">
        <f t="shared" si="75"/>
        <v>0</v>
      </c>
      <c r="V160" s="14">
        <f t="shared" si="75"/>
        <v>0</v>
      </c>
      <c r="W160" s="14">
        <f t="shared" si="75"/>
        <v>0</v>
      </c>
      <c r="X160" s="24">
        <f t="shared" si="62"/>
        <v>0.58565737051792821</v>
      </c>
      <c r="AA160" s="10">
        <v>78.5</v>
      </c>
      <c r="AB160" s="56">
        <v>5.6</v>
      </c>
      <c r="AC160" s="56">
        <v>57.1</v>
      </c>
      <c r="AD160" s="56">
        <v>19.7</v>
      </c>
      <c r="AE160" s="56">
        <v>19.8</v>
      </c>
      <c r="AF160" s="56">
        <v>4.9000000000000004</v>
      </c>
      <c r="AG160" s="55" t="s">
        <v>47</v>
      </c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70"/>
      <c r="AY160" s="70"/>
      <c r="AZ160" s="70"/>
      <c r="BA160" s="70"/>
      <c r="BB160" s="70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</row>
    <row r="161" spans="1:120" x14ac:dyDescent="0.25">
      <c r="A161" s="4" t="s">
        <v>287</v>
      </c>
      <c r="B161" s="1"/>
      <c r="C161" s="1"/>
      <c r="D161" s="1"/>
      <c r="E161" s="1"/>
      <c r="F161" s="1"/>
      <c r="G161" s="1">
        <v>1</v>
      </c>
      <c r="H161" s="1">
        <v>3</v>
      </c>
      <c r="I161" s="1">
        <v>6</v>
      </c>
      <c r="J161" s="1">
        <v>14</v>
      </c>
      <c r="K161" s="1">
        <v>26</v>
      </c>
      <c r="L161" s="1">
        <v>53</v>
      </c>
      <c r="M161" s="1">
        <v>67</v>
      </c>
      <c r="N161" s="1">
        <v>79</v>
      </c>
      <c r="O161" s="1">
        <v>64</v>
      </c>
      <c r="P161" s="1">
        <v>61</v>
      </c>
      <c r="Q161" s="1">
        <v>38</v>
      </c>
      <c r="R161" s="1">
        <v>17</v>
      </c>
      <c r="S161" s="1">
        <v>15</v>
      </c>
      <c r="T161" s="1">
        <v>9</v>
      </c>
      <c r="U161" s="1">
        <v>1</v>
      </c>
      <c r="V161" s="1">
        <v>3</v>
      </c>
      <c r="W161" s="1"/>
      <c r="X161" s="25"/>
      <c r="Y161" s="1">
        <v>457</v>
      </c>
      <c r="AA161" s="10"/>
      <c r="AB161" s="56"/>
      <c r="AC161" s="56"/>
      <c r="AD161" s="56"/>
      <c r="AE161" s="56"/>
      <c r="AF161" s="56"/>
      <c r="AG161" s="55" t="s">
        <v>287</v>
      </c>
      <c r="AX161" s="70"/>
      <c r="AY161" s="70"/>
      <c r="AZ161" s="70"/>
      <c r="BA161" s="70"/>
      <c r="BB161" s="70"/>
    </row>
    <row r="162" spans="1:120" s="14" customFormat="1" x14ac:dyDescent="0.25">
      <c r="A162" s="11" t="s">
        <v>69</v>
      </c>
      <c r="E162" s="14">
        <f>E161/457</f>
        <v>0</v>
      </c>
      <c r="F162" s="14">
        <f t="shared" ref="F162:W162" si="76">F161/457</f>
        <v>0</v>
      </c>
      <c r="G162" s="14">
        <f t="shared" si="76"/>
        <v>2.1881838074398249E-3</v>
      </c>
      <c r="H162" s="14">
        <f t="shared" si="76"/>
        <v>6.5645514223194746E-3</v>
      </c>
      <c r="I162" s="14">
        <f t="shared" si="76"/>
        <v>1.3129102844638949E-2</v>
      </c>
      <c r="J162" s="14">
        <f t="shared" si="76"/>
        <v>3.0634573304157548E-2</v>
      </c>
      <c r="K162" s="14">
        <f t="shared" si="76"/>
        <v>5.689277899343545E-2</v>
      </c>
      <c r="L162" s="14">
        <f t="shared" si="76"/>
        <v>0.11597374179431072</v>
      </c>
      <c r="M162" s="14">
        <f t="shared" si="76"/>
        <v>0.14660831509846828</v>
      </c>
      <c r="N162" s="14">
        <f t="shared" si="76"/>
        <v>0.17286652078774617</v>
      </c>
      <c r="O162" s="14">
        <f t="shared" si="76"/>
        <v>0.14004376367614879</v>
      </c>
      <c r="P162" s="14">
        <f t="shared" si="76"/>
        <v>0.13347921225382933</v>
      </c>
      <c r="Q162" s="14">
        <f t="shared" si="76"/>
        <v>8.3150984682713341E-2</v>
      </c>
      <c r="R162" s="14">
        <f t="shared" si="76"/>
        <v>3.7199124726477024E-2</v>
      </c>
      <c r="S162" s="14">
        <f t="shared" si="76"/>
        <v>3.2822757111597371E-2</v>
      </c>
      <c r="T162" s="14">
        <f t="shared" si="76"/>
        <v>1.9693654266958426E-2</v>
      </c>
      <c r="U162" s="14">
        <f t="shared" si="76"/>
        <v>2.1881838074398249E-3</v>
      </c>
      <c r="V162" s="14">
        <f t="shared" si="76"/>
        <v>6.5645514223194746E-3</v>
      </c>
      <c r="W162" s="14">
        <f t="shared" si="76"/>
        <v>0</v>
      </c>
      <c r="X162" s="24">
        <f t="shared" si="62"/>
        <v>0.77461706783369799</v>
      </c>
      <c r="AA162" s="10">
        <v>77.8</v>
      </c>
      <c r="AB162" s="56">
        <v>11.6</v>
      </c>
      <c r="AC162" s="56">
        <v>53.3</v>
      </c>
      <c r="AD162" s="56">
        <v>18.8</v>
      </c>
      <c r="AE162" s="56">
        <v>9.1</v>
      </c>
      <c r="AF162" s="56">
        <v>0.9</v>
      </c>
      <c r="AG162" s="55" t="s">
        <v>69</v>
      </c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</row>
    <row r="163" spans="1:120" x14ac:dyDescent="0.25">
      <c r="AA163" s="10"/>
      <c r="AB163" s="56"/>
      <c r="AC163" s="56"/>
      <c r="AD163" s="56"/>
      <c r="AE163" s="56"/>
      <c r="AF163" s="56"/>
      <c r="AG163" s="10"/>
    </row>
    <row r="164" spans="1:120" x14ac:dyDescent="0.25">
      <c r="AA164" s="10"/>
      <c r="AB164" s="10"/>
      <c r="AC164" s="10"/>
      <c r="AD164" s="10"/>
      <c r="AE164" s="10"/>
      <c r="AF164" s="10"/>
      <c r="AG164" s="10"/>
    </row>
    <row r="165" spans="1:120" x14ac:dyDescent="0.25">
      <c r="AA165" s="10"/>
      <c r="AB165" s="10"/>
      <c r="AC165" s="10"/>
      <c r="AD165" s="10"/>
      <c r="AE165" s="10"/>
      <c r="AF165" s="10"/>
      <c r="AG165" s="10"/>
    </row>
    <row r="166" spans="1:120" x14ac:dyDescent="0.25">
      <c r="A166" s="31" t="s">
        <v>288</v>
      </c>
      <c r="D166" s="36" t="s">
        <v>280</v>
      </c>
      <c r="AA166" s="10"/>
      <c r="AB166" s="10"/>
      <c r="AC166" s="66" t="s">
        <v>280</v>
      </c>
      <c r="AD166" s="10"/>
      <c r="AE166" s="10"/>
      <c r="AF166" s="10"/>
      <c r="AG166" s="65" t="s">
        <v>288</v>
      </c>
    </row>
    <row r="167" spans="1:120" x14ac:dyDescent="0.25">
      <c r="A167" t="s">
        <v>128</v>
      </c>
      <c r="D167" s="22">
        <v>1</v>
      </c>
      <c r="AA167" s="18">
        <v>37.299999999999997</v>
      </c>
      <c r="AB167" s="70">
        <v>8.9</v>
      </c>
      <c r="AC167" s="70">
        <v>25.1</v>
      </c>
      <c r="AD167" s="70">
        <v>40.200000000000003</v>
      </c>
      <c r="AE167" s="70">
        <v>6.2</v>
      </c>
      <c r="AF167" s="70">
        <v>0.6</v>
      </c>
      <c r="AG167" s="10" t="s">
        <v>128</v>
      </c>
    </row>
    <row r="168" spans="1:120" x14ac:dyDescent="0.25">
      <c r="A168" t="s">
        <v>127</v>
      </c>
      <c r="D168" s="22">
        <v>1</v>
      </c>
      <c r="AA168" s="18">
        <v>30.9</v>
      </c>
      <c r="AB168" s="70">
        <v>16.899999999999999</v>
      </c>
      <c r="AC168" s="70">
        <v>24.3</v>
      </c>
      <c r="AD168" s="70">
        <v>42.3</v>
      </c>
      <c r="AE168" s="70">
        <v>6.2</v>
      </c>
      <c r="AF168" s="70">
        <v>0.5</v>
      </c>
      <c r="AG168" s="10" t="s">
        <v>127</v>
      </c>
    </row>
    <row r="169" spans="1:120" x14ac:dyDescent="0.25">
      <c r="A169" t="s">
        <v>124</v>
      </c>
      <c r="D169" s="22">
        <v>0.99526066350710896</v>
      </c>
      <c r="AA169" s="18">
        <v>47.2</v>
      </c>
      <c r="AB169" s="70">
        <v>21.4</v>
      </c>
      <c r="AC169" s="70">
        <v>31.8</v>
      </c>
      <c r="AD169" s="70">
        <v>32.4</v>
      </c>
      <c r="AE169" s="70">
        <v>10.9</v>
      </c>
      <c r="AF169" s="70">
        <v>2.1</v>
      </c>
      <c r="AG169" s="10" t="s">
        <v>124</v>
      </c>
    </row>
    <row r="170" spans="1:120" x14ac:dyDescent="0.25">
      <c r="A170" t="s">
        <v>125</v>
      </c>
      <c r="D170" s="22">
        <v>0.9925373134328358</v>
      </c>
      <c r="AA170" s="18">
        <v>57.9</v>
      </c>
      <c r="AB170" s="70">
        <v>8.5</v>
      </c>
      <c r="AC170" s="70">
        <v>46</v>
      </c>
      <c r="AD170" s="70">
        <v>31.7</v>
      </c>
      <c r="AE170" s="70">
        <v>4.0999999999999996</v>
      </c>
      <c r="AF170" s="70">
        <v>0.3</v>
      </c>
      <c r="AG170" s="10" t="s">
        <v>125</v>
      </c>
    </row>
    <row r="171" spans="1:120" x14ac:dyDescent="0.25">
      <c r="A171" t="s">
        <v>70</v>
      </c>
      <c r="D171" s="22">
        <v>0.97884615384615381</v>
      </c>
      <c r="AA171" s="18">
        <v>40.4</v>
      </c>
      <c r="AB171" s="70">
        <v>24.3</v>
      </c>
      <c r="AC171" s="70">
        <v>26.8</v>
      </c>
      <c r="AD171" s="70">
        <v>30.3</v>
      </c>
      <c r="AE171" s="70">
        <v>6.8</v>
      </c>
      <c r="AF171" s="70">
        <v>1.2</v>
      </c>
      <c r="AG171" s="10" t="s">
        <v>70</v>
      </c>
    </row>
    <row r="172" spans="1:120" x14ac:dyDescent="0.25">
      <c r="A172" t="s">
        <v>108</v>
      </c>
      <c r="D172" s="22">
        <v>0.97826086956521741</v>
      </c>
      <c r="AA172" s="18">
        <v>67.599999999999994</v>
      </c>
      <c r="AB172" s="70">
        <v>69.7</v>
      </c>
      <c r="AC172" s="70">
        <v>25.1</v>
      </c>
      <c r="AD172" s="70">
        <v>2.2999999999999998</v>
      </c>
      <c r="AE172" s="70">
        <v>5</v>
      </c>
      <c r="AF172" s="70">
        <v>0.7</v>
      </c>
      <c r="AG172" s="10" t="s">
        <v>108</v>
      </c>
    </row>
    <row r="173" spans="1:120" x14ac:dyDescent="0.25">
      <c r="A173" t="s">
        <v>126</v>
      </c>
      <c r="D173" s="22">
        <v>0.96855345911949686</v>
      </c>
      <c r="AA173" s="18">
        <v>76.7</v>
      </c>
      <c r="AB173" s="70">
        <v>84.3</v>
      </c>
      <c r="AC173" s="70">
        <v>13.4</v>
      </c>
      <c r="AD173" s="70">
        <v>0.7</v>
      </c>
      <c r="AE173" s="70">
        <v>5.3</v>
      </c>
      <c r="AF173" s="70">
        <v>0</v>
      </c>
      <c r="AG173" s="10" t="s">
        <v>126</v>
      </c>
    </row>
    <row r="174" spans="1:120" x14ac:dyDescent="0.25">
      <c r="A174" t="s">
        <v>123</v>
      </c>
      <c r="D174" s="22">
        <v>0.93779904306220097</v>
      </c>
      <c r="AA174" s="18">
        <v>76.900000000000006</v>
      </c>
      <c r="AB174" s="70">
        <v>92.1</v>
      </c>
      <c r="AC174" s="70">
        <v>4.8</v>
      </c>
      <c r="AD174" s="70">
        <v>0.9</v>
      </c>
      <c r="AE174" s="70">
        <v>8.5</v>
      </c>
      <c r="AF174" s="70">
        <v>1</v>
      </c>
      <c r="AG174" s="10" t="s">
        <v>123</v>
      </c>
    </row>
    <row r="175" spans="1:120" x14ac:dyDescent="0.25">
      <c r="A175" t="s">
        <v>289</v>
      </c>
      <c r="D175" s="22">
        <v>0.86458333333333337</v>
      </c>
      <c r="AA175" s="18">
        <v>84.1</v>
      </c>
      <c r="AB175" s="70">
        <v>59.7</v>
      </c>
      <c r="AC175" s="70">
        <v>31.5</v>
      </c>
      <c r="AD175" s="70">
        <v>2.2000000000000002</v>
      </c>
      <c r="AE175" s="70">
        <v>6</v>
      </c>
      <c r="AF175" s="70">
        <v>1.6</v>
      </c>
      <c r="AG175" s="10" t="s">
        <v>289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DATA, SCORES BY SCHOOL</vt:lpstr>
      <vt:lpstr>mean-std dev-ranges</vt:lpstr>
      <vt:lpstr>high-low performer analysis</vt:lpstr>
      <vt:lpstr>some neighborhood comparisons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Lutton</dc:creator>
  <cp:lastModifiedBy>Linda Lutton</cp:lastModifiedBy>
  <dcterms:created xsi:type="dcterms:W3CDTF">2013-11-18T16:51:30Z</dcterms:created>
  <dcterms:modified xsi:type="dcterms:W3CDTF">2014-07-16T06:59:59Z</dcterms:modified>
</cp:coreProperties>
</file>